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5" windowWidth="15195" windowHeight="7275" tabRatio="841" firstSheet="1" activeTab="1"/>
  </bookViews>
  <sheets>
    <sheet name="Rekapitulácia Zaloha" sheetId="17" state="hidden" r:id="rId1"/>
    <sheet name="Vývoj podielových daní" sheetId="18" r:id="rId2"/>
    <sheet name="Hárok1" sheetId="19" r:id="rId3"/>
    <sheet name="Hárok2" sheetId="20" r:id="rId4"/>
  </sheets>
  <calcPr calcId="145621"/>
</workbook>
</file>

<file path=xl/calcChain.xml><?xml version="1.0" encoding="utf-8"?>
<calcChain xmlns="http://schemas.openxmlformats.org/spreadsheetml/2006/main">
  <c r="I50" i="18" l="1"/>
  <c r="H6" i="18"/>
  <c r="G6" i="18" l="1"/>
  <c r="J59" i="18" l="1"/>
  <c r="J58" i="18"/>
  <c r="J57" i="18"/>
  <c r="J56" i="18"/>
  <c r="J55" i="18"/>
  <c r="J54" i="18"/>
  <c r="J53" i="18"/>
  <c r="J52" i="18"/>
  <c r="J51" i="18"/>
  <c r="J50" i="18"/>
  <c r="J49" i="18"/>
  <c r="J48" i="18"/>
  <c r="H16" i="18" l="1"/>
  <c r="H18" i="18" s="1"/>
  <c r="M15" i="18"/>
  <c r="M14" i="18"/>
  <c r="M13" i="18"/>
  <c r="M12" i="18"/>
  <c r="M11" i="18"/>
  <c r="M10" i="18"/>
  <c r="M9" i="18"/>
  <c r="M8" i="18"/>
  <c r="M7" i="18"/>
  <c r="M6" i="18"/>
  <c r="M5" i="18"/>
  <c r="M4" i="18"/>
  <c r="K4" i="18"/>
  <c r="K15" i="18"/>
  <c r="K14" i="18"/>
  <c r="K13" i="18"/>
  <c r="K12" i="18"/>
  <c r="K11" i="18"/>
  <c r="K10" i="18"/>
  <c r="K9" i="18"/>
  <c r="K8" i="18"/>
  <c r="K7" i="18"/>
  <c r="K6" i="18"/>
  <c r="K5" i="18"/>
  <c r="J4" i="18"/>
  <c r="J5" i="18" s="1"/>
  <c r="J6" i="18" s="1"/>
  <c r="J7" i="18" s="1"/>
  <c r="I15" i="18"/>
  <c r="I14" i="18"/>
  <c r="I13" i="18"/>
  <c r="I12" i="18"/>
  <c r="I11" i="18"/>
  <c r="I10" i="18"/>
  <c r="I9" i="18"/>
  <c r="I8" i="18"/>
  <c r="I7" i="18"/>
  <c r="I6" i="18"/>
  <c r="I5" i="18"/>
  <c r="I4" i="18"/>
  <c r="I60" i="18"/>
  <c r="I62" i="18" s="1"/>
  <c r="L59" i="18"/>
  <c r="L58" i="18"/>
  <c r="L57" i="18"/>
  <c r="L56" i="18"/>
  <c r="L55" i="18"/>
  <c r="L54" i="18"/>
  <c r="L53" i="18"/>
  <c r="L52" i="18"/>
  <c r="L51" i="18"/>
  <c r="L50" i="18"/>
  <c r="L49" i="18"/>
  <c r="L48" i="18"/>
  <c r="K48" i="18"/>
  <c r="K49" i="18" s="1"/>
  <c r="J60" i="18"/>
  <c r="J62" i="18" s="1"/>
  <c r="M49" i="18" l="1"/>
  <c r="K50" i="18"/>
  <c r="K51" i="18" s="1"/>
  <c r="K52" i="18" s="1"/>
  <c r="K53" i="18" s="1"/>
  <c r="K54" i="18" s="1"/>
  <c r="K55" i="18" s="1"/>
  <c r="K56" i="18" s="1"/>
  <c r="K57" i="18" s="1"/>
  <c r="M55" i="18"/>
  <c r="M53" i="18"/>
  <c r="L7" i="18"/>
  <c r="J8" i="18"/>
  <c r="J9" i="18" s="1"/>
  <c r="J10" i="18" s="1"/>
  <c r="J11" i="18" s="1"/>
  <c r="J12" i="18" s="1"/>
  <c r="J13" i="18" s="1"/>
  <c r="J14" i="18" s="1"/>
  <c r="J15" i="18" s="1"/>
  <c r="L15" i="18" s="1"/>
  <c r="L6" i="18"/>
  <c r="L8" i="18"/>
  <c r="L12" i="18"/>
  <c r="L5" i="18"/>
  <c r="M48" i="18"/>
  <c r="G60" i="18"/>
  <c r="G62" i="18" s="1"/>
  <c r="M51" i="18" l="1"/>
  <c r="M57" i="18"/>
  <c r="K58" i="18"/>
  <c r="M50" i="18"/>
  <c r="M52" i="18"/>
  <c r="M54" i="18"/>
  <c r="M56" i="18"/>
  <c r="L11" i="18"/>
  <c r="L10" i="18"/>
  <c r="L14" i="18"/>
  <c r="L13" i="18"/>
  <c r="L9" i="18"/>
  <c r="L4" i="18"/>
  <c r="K59" i="18" l="1"/>
  <c r="M59" i="18" s="1"/>
  <c r="M58" i="18"/>
  <c r="F60" i="18"/>
  <c r="F62" i="18" s="1"/>
  <c r="D60" i="18"/>
  <c r="D62" i="18" s="1"/>
  <c r="C60" i="18"/>
  <c r="C62" i="18" s="1"/>
  <c r="B60" i="18"/>
  <c r="B62" i="18" s="1"/>
  <c r="E60" i="18"/>
  <c r="E62" i="18" s="1"/>
  <c r="D16" i="18"/>
  <c r="D18" i="18" s="1"/>
  <c r="C16" i="18"/>
  <c r="C18" i="18" s="1"/>
  <c r="B16" i="18"/>
  <c r="B18" i="18" s="1"/>
  <c r="E16" i="18"/>
  <c r="E18" i="18" s="1"/>
  <c r="F16" i="18" l="1"/>
  <c r="F18" i="18" s="1"/>
  <c r="H60" i="18" l="1"/>
  <c r="H62" i="18" s="1"/>
  <c r="I16" i="18" l="1"/>
  <c r="I18" i="18" s="1"/>
  <c r="G16" i="18"/>
  <c r="G18" i="18" l="1"/>
  <c r="M18" i="18" s="1"/>
  <c r="M16" i="18"/>
  <c r="J75" i="17"/>
  <c r="I75" i="17"/>
  <c r="G75" i="17"/>
  <c r="K75" i="17"/>
  <c r="H75" i="17"/>
  <c r="J74" i="17"/>
  <c r="I74" i="17"/>
  <c r="G74" i="17"/>
  <c r="H74" i="17" s="1"/>
  <c r="J73" i="17"/>
  <c r="J72" i="17" s="1"/>
  <c r="I73" i="17"/>
  <c r="I72" i="17" s="1"/>
  <c r="G73" i="17"/>
  <c r="H73" i="17" s="1"/>
  <c r="E72" i="17"/>
  <c r="D72" i="17"/>
  <c r="F72" i="17"/>
  <c r="C72" i="17"/>
  <c r="J71" i="17"/>
  <c r="J70" i="17" s="1"/>
  <c r="I71" i="17"/>
  <c r="K71" i="17"/>
  <c r="K70" i="17" s="1"/>
  <c r="H71" i="17"/>
  <c r="I70" i="17"/>
  <c r="G70" i="17"/>
  <c r="H70" i="17"/>
  <c r="E70" i="17"/>
  <c r="D70" i="17"/>
  <c r="C70" i="17"/>
  <c r="F70" i="17"/>
  <c r="J69" i="17"/>
  <c r="I69" i="17"/>
  <c r="G69" i="17"/>
  <c r="K69" i="17"/>
  <c r="J68" i="17"/>
  <c r="I68" i="17"/>
  <c r="G68" i="17"/>
  <c r="H68" i="17"/>
  <c r="J67" i="17"/>
  <c r="I67" i="17"/>
  <c r="G67" i="17"/>
  <c r="K67" i="17"/>
  <c r="H67" i="17"/>
  <c r="J66" i="17"/>
  <c r="I66" i="17"/>
  <c r="G66" i="17"/>
  <c r="H66" i="17" s="1"/>
  <c r="K66" i="17"/>
  <c r="J65" i="17"/>
  <c r="I65" i="17"/>
  <c r="I64" i="17" s="1"/>
  <c r="G65" i="17"/>
  <c r="H65" i="17" s="1"/>
  <c r="J64" i="17"/>
  <c r="E64" i="17"/>
  <c r="D64" i="17"/>
  <c r="C64" i="17"/>
  <c r="F64" i="17" s="1"/>
  <c r="J63" i="17"/>
  <c r="I63" i="17"/>
  <c r="G63" i="17"/>
  <c r="K63" i="17"/>
  <c r="J62" i="17"/>
  <c r="G62" i="17"/>
  <c r="G57" i="17" s="1"/>
  <c r="H57" i="17" s="1"/>
  <c r="J61" i="17"/>
  <c r="I61" i="17"/>
  <c r="G61" i="17"/>
  <c r="K61" i="17"/>
  <c r="J60" i="17"/>
  <c r="I60" i="17"/>
  <c r="I57" i="17" s="1"/>
  <c r="G60" i="17"/>
  <c r="K60" i="17"/>
  <c r="I59" i="17"/>
  <c r="J58" i="17"/>
  <c r="K58" i="17" s="1"/>
  <c r="I58" i="17"/>
  <c r="E57" i="17"/>
  <c r="D57" i="17"/>
  <c r="C57" i="17"/>
  <c r="F57" i="17" s="1"/>
  <c r="K56" i="17"/>
  <c r="J55" i="17"/>
  <c r="I55" i="17"/>
  <c r="G55" i="17"/>
  <c r="H55" i="17"/>
  <c r="J54" i="17"/>
  <c r="I54" i="17"/>
  <c r="K54" i="17" s="1"/>
  <c r="G54" i="17"/>
  <c r="J53" i="17"/>
  <c r="I53" i="17"/>
  <c r="G53" i="17"/>
  <c r="H53" i="17" s="1"/>
  <c r="J52" i="17"/>
  <c r="I52" i="17"/>
  <c r="G52" i="17"/>
  <c r="H52" i="17" s="1"/>
  <c r="J51" i="17"/>
  <c r="I51" i="17"/>
  <c r="G51" i="17"/>
  <c r="H51" i="17" s="1"/>
  <c r="J50" i="17"/>
  <c r="K50" i="17" s="1"/>
  <c r="I50" i="17"/>
  <c r="I49" i="17"/>
  <c r="G50" i="17"/>
  <c r="H50" i="17"/>
  <c r="D49" i="17"/>
  <c r="C49" i="17"/>
  <c r="F49" i="17" s="1"/>
  <c r="I48" i="17"/>
  <c r="G48" i="17"/>
  <c r="I47" i="17"/>
  <c r="G47" i="17"/>
  <c r="I46" i="17"/>
  <c r="I44" i="17" s="1"/>
  <c r="I45" i="17"/>
  <c r="J44" i="17"/>
  <c r="C44" i="17"/>
  <c r="F44" i="17"/>
  <c r="J43" i="17"/>
  <c r="I43" i="17"/>
  <c r="K43" i="17" s="1"/>
  <c r="G43" i="17"/>
  <c r="H43" i="17"/>
  <c r="J42" i="17"/>
  <c r="I42" i="17"/>
  <c r="J41" i="17"/>
  <c r="I41" i="17"/>
  <c r="G41" i="17"/>
  <c r="H41" i="17"/>
  <c r="J40" i="17"/>
  <c r="I40" i="17"/>
  <c r="J39" i="17"/>
  <c r="I39" i="17"/>
  <c r="I38" i="17" s="1"/>
  <c r="E38" i="17"/>
  <c r="D38" i="17"/>
  <c r="C38" i="17"/>
  <c r="F38" i="17"/>
  <c r="J37" i="17"/>
  <c r="I37" i="17"/>
  <c r="G37" i="17"/>
  <c r="K37" i="17"/>
  <c r="J36" i="17"/>
  <c r="G36" i="17"/>
  <c r="G34" i="17" s="1"/>
  <c r="H34" i="17" s="1"/>
  <c r="J35" i="17"/>
  <c r="I35" i="17"/>
  <c r="K35" i="17" s="1"/>
  <c r="K34" i="17" s="1"/>
  <c r="G35" i="17"/>
  <c r="H35" i="17"/>
  <c r="E34" i="17"/>
  <c r="D34" i="17"/>
  <c r="C34" i="17"/>
  <c r="F34" i="17" s="1"/>
  <c r="J33" i="17"/>
  <c r="I33" i="17"/>
  <c r="G33" i="17"/>
  <c r="H33" i="17"/>
  <c r="J32" i="17"/>
  <c r="I32" i="17"/>
  <c r="K32" i="17" s="1"/>
  <c r="K30" i="17" s="1"/>
  <c r="G32" i="17"/>
  <c r="H32" i="17"/>
  <c r="J31" i="17"/>
  <c r="D30" i="17"/>
  <c r="C30" i="17"/>
  <c r="F30" i="17"/>
  <c r="J29" i="17"/>
  <c r="I29" i="17"/>
  <c r="G29" i="17"/>
  <c r="K29" i="17"/>
  <c r="J28" i="17"/>
  <c r="I28" i="17"/>
  <c r="G28" i="17"/>
  <c r="H28" i="17"/>
  <c r="J27" i="17"/>
  <c r="I27" i="17"/>
  <c r="K27" i="17" s="1"/>
  <c r="G27" i="17"/>
  <c r="H27" i="17"/>
  <c r="J26" i="17"/>
  <c r="I26" i="17"/>
  <c r="I24" i="17" s="1"/>
  <c r="G26" i="17"/>
  <c r="H26" i="17"/>
  <c r="J25" i="17"/>
  <c r="J24" i="17"/>
  <c r="I25" i="17"/>
  <c r="G25" i="17"/>
  <c r="H25" i="17" s="1"/>
  <c r="E24" i="17"/>
  <c r="D24" i="17"/>
  <c r="F24" i="17"/>
  <c r="C24" i="17"/>
  <c r="J23" i="17"/>
  <c r="I23" i="17"/>
  <c r="G23" i="17"/>
  <c r="H23" i="17" s="1"/>
  <c r="J22" i="17"/>
  <c r="J20" i="17" s="1"/>
  <c r="I22" i="17"/>
  <c r="G22" i="17"/>
  <c r="H22" i="17" s="1"/>
  <c r="J21" i="17"/>
  <c r="I21" i="17"/>
  <c r="I20" i="17" s="1"/>
  <c r="G21" i="17"/>
  <c r="H21" i="17" s="1"/>
  <c r="C20" i="17"/>
  <c r="F20" i="17" s="1"/>
  <c r="J19" i="17"/>
  <c r="J18" i="17"/>
  <c r="J16" i="17"/>
  <c r="J14" i="17"/>
  <c r="J13" i="17" s="1"/>
  <c r="E13" i="17"/>
  <c r="D13" i="17"/>
  <c r="C13" i="17"/>
  <c r="F13" i="17" s="1"/>
  <c r="J12" i="17"/>
  <c r="J11" i="17"/>
  <c r="I12" i="17"/>
  <c r="I11" i="17"/>
  <c r="G12" i="17"/>
  <c r="H12" i="17"/>
  <c r="C11" i="17"/>
  <c r="F11" i="17" s="1"/>
  <c r="D8" i="17"/>
  <c r="D7" i="17"/>
  <c r="C8" i="17"/>
  <c r="F8" i="17"/>
  <c r="E7" i="17"/>
  <c r="G42" i="17"/>
  <c r="H42" i="17" s="1"/>
  <c r="G18" i="17"/>
  <c r="G10" i="17"/>
  <c r="K10" i="17" s="1"/>
  <c r="J10" i="17"/>
  <c r="I9" i="17"/>
  <c r="K9" i="17" s="1"/>
  <c r="K8" i="17" s="1"/>
  <c r="J9" i="17"/>
  <c r="J8" i="17"/>
  <c r="G15" i="17"/>
  <c r="H15" i="17"/>
  <c r="G17" i="17"/>
  <c r="I17" i="17"/>
  <c r="K17" i="17" s="1"/>
  <c r="I31" i="17"/>
  <c r="I30" i="17"/>
  <c r="G58" i="17"/>
  <c r="H58" i="17"/>
  <c r="I62" i="17"/>
  <c r="J59" i="17"/>
  <c r="K59" i="17" s="1"/>
  <c r="G59" i="17"/>
  <c r="G46" i="17"/>
  <c r="H46" i="17" s="1"/>
  <c r="I36" i="17"/>
  <c r="G31" i="17"/>
  <c r="H31" i="17" s="1"/>
  <c r="I18" i="17"/>
  <c r="J17" i="17"/>
  <c r="J15" i="17"/>
  <c r="I15" i="17"/>
  <c r="H47" i="17"/>
  <c r="K23" i="17"/>
  <c r="K52" i="17"/>
  <c r="K73" i="17"/>
  <c r="K72" i="17" s="1"/>
  <c r="G11" i="17"/>
  <c r="H11" i="17"/>
  <c r="J49" i="17"/>
  <c r="G64" i="17"/>
  <c r="H64" i="17" s="1"/>
  <c r="G49" i="17"/>
  <c r="H49" i="17" s="1"/>
  <c r="G24" i="17"/>
  <c r="H24" i="17" s="1"/>
  <c r="K55" i="17"/>
  <c r="K25" i="17"/>
  <c r="K24" i="17" s="1"/>
  <c r="K12" i="17"/>
  <c r="K11" i="17" s="1"/>
  <c r="K26" i="17"/>
  <c r="J30" i="17"/>
  <c r="J38" i="17"/>
  <c r="K28" i="17"/>
  <c r="K33" i="17"/>
  <c r="K41" i="17"/>
  <c r="K51" i="17"/>
  <c r="K68" i="17"/>
  <c r="K74" i="17"/>
  <c r="H59" i="17"/>
  <c r="K62" i="17"/>
  <c r="J57" i="17"/>
  <c r="K48" i="17"/>
  <c r="G45" i="17"/>
  <c r="K46" i="17"/>
  <c r="K47" i="17"/>
  <c r="K42" i="17"/>
  <c r="G40" i="17"/>
  <c r="K40" i="17" s="1"/>
  <c r="G39" i="17"/>
  <c r="K36" i="17"/>
  <c r="I34" i="17"/>
  <c r="K31" i="17"/>
  <c r="I14" i="17"/>
  <c r="I13" i="17" s="1"/>
  <c r="G14" i="17"/>
  <c r="K14" i="17" s="1"/>
  <c r="H18" i="17"/>
  <c r="K18" i="17"/>
  <c r="I16" i="17"/>
  <c r="H17" i="17"/>
  <c r="G19" i="17"/>
  <c r="I19" i="17"/>
  <c r="K19" i="17" s="1"/>
  <c r="K15" i="17"/>
  <c r="I10" i="17"/>
  <c r="I8" i="17"/>
  <c r="G9" i="17"/>
  <c r="H10" i="17"/>
  <c r="G8" i="17"/>
  <c r="H8" i="17" s="1"/>
  <c r="K45" i="17"/>
  <c r="K44" i="17" s="1"/>
  <c r="G44" i="17"/>
  <c r="H44" i="17" s="1"/>
  <c r="H45" i="17"/>
  <c r="H40" i="17"/>
  <c r="H39" i="17"/>
  <c r="K39" i="17"/>
  <c r="G38" i="17"/>
  <c r="H38" i="17" s="1"/>
  <c r="G16" i="17"/>
  <c r="K16" i="17" s="1"/>
  <c r="H14" i="17"/>
  <c r="G13" i="17"/>
  <c r="H13" i="17" s="1"/>
  <c r="H9" i="17"/>
  <c r="H16" i="17"/>
  <c r="K13" i="17"/>
  <c r="I7" i="17" l="1"/>
  <c r="K22" i="17"/>
  <c r="G20" i="17"/>
  <c r="H20" i="17" s="1"/>
  <c r="K21" i="17"/>
  <c r="K20" i="17" s="1"/>
  <c r="K38" i="17"/>
  <c r="K7" i="17" s="1"/>
  <c r="F7" i="17"/>
  <c r="J7" i="17"/>
  <c r="K49" i="17"/>
  <c r="K57" i="17"/>
  <c r="G30" i="17"/>
  <c r="K53" i="17"/>
  <c r="G72" i="17"/>
  <c r="H72" i="17" s="1"/>
  <c r="K65" i="17"/>
  <c r="K64" i="17" s="1"/>
  <c r="C7" i="17"/>
  <c r="H30" i="17" l="1"/>
  <c r="G7" i="17"/>
  <c r="H7" i="17" s="1"/>
</calcChain>
</file>

<file path=xl/sharedStrings.xml><?xml version="1.0" encoding="utf-8"?>
<sst xmlns="http://schemas.openxmlformats.org/spreadsheetml/2006/main" count="192" uniqueCount="168">
  <si>
    <t>Bežné</t>
  </si>
  <si>
    <t>Kapitál.</t>
  </si>
  <si>
    <t>Fin.oper.</t>
  </si>
  <si>
    <t>VÝDAVKY CELKOM:</t>
  </si>
  <si>
    <t>Program 1:   Plánovanie, manažment a kontrola</t>
  </si>
  <si>
    <t>Podprog 1.1</t>
  </si>
  <si>
    <t xml:space="preserve">Manažment mesta </t>
  </si>
  <si>
    <t>Program 2:   Propagácia a marketing</t>
  </si>
  <si>
    <t>Podprog 2.1</t>
  </si>
  <si>
    <t>Program 3:   Interné služby</t>
  </si>
  <si>
    <t>Podprog 3.1</t>
  </si>
  <si>
    <t>Podprog 3.2</t>
  </si>
  <si>
    <t>Podprog 3.3</t>
  </si>
  <si>
    <t>Podprog 3.4</t>
  </si>
  <si>
    <t>Podprog 3.5</t>
  </si>
  <si>
    <t xml:space="preserve">Podprog 4.1 </t>
  </si>
  <si>
    <t>Podprog 4.2</t>
  </si>
  <si>
    <t>Program 5:   Bezpečnosť, právo a poriadok</t>
  </si>
  <si>
    <t>Podprog 5.1</t>
  </si>
  <si>
    <t>Verejný poriadok a bezpečnosť</t>
  </si>
  <si>
    <t>Podprog 5.2</t>
  </si>
  <si>
    <t>Civilná ochrana</t>
  </si>
  <si>
    <t>Podprog 5.3</t>
  </si>
  <si>
    <t>Protipožiarna ochrana</t>
  </si>
  <si>
    <t>Podprog 5.4</t>
  </si>
  <si>
    <t>Program 6:   Odpadové hospodárstvo</t>
  </si>
  <si>
    <t>Podprog 6.1</t>
  </si>
  <si>
    <t>Zber, vývoz a zneškodňovanie odpadu</t>
  </si>
  <si>
    <t>Program 7:   Komunikácie</t>
  </si>
  <si>
    <t>Podprog 7.1</t>
  </si>
  <si>
    <t>Cesty</t>
  </si>
  <si>
    <t>Program 8:   Doprava</t>
  </si>
  <si>
    <t>Program 9:   Vzdelávanie</t>
  </si>
  <si>
    <t>Podprog 9.1</t>
  </si>
  <si>
    <t>Podprog 9.2</t>
  </si>
  <si>
    <t>Materské školy</t>
  </si>
  <si>
    <t>Podprog 9.3</t>
  </si>
  <si>
    <t>Základné školy</t>
  </si>
  <si>
    <t>Podprog 9.4</t>
  </si>
  <si>
    <t>Záujmové vzdelávanie a voľno-časové aktivity</t>
  </si>
  <si>
    <t>Podprog 9.5</t>
  </si>
  <si>
    <t>Program 10: Šport</t>
  </si>
  <si>
    <t>Podprog 10.1</t>
  </si>
  <si>
    <t>Podprog 10.2</t>
  </si>
  <si>
    <t>Športová infraštruktúra</t>
  </si>
  <si>
    <t>Podprog 10.3</t>
  </si>
  <si>
    <t>Grantový systém na podporu športu</t>
  </si>
  <si>
    <t>Program 11: Kultúra</t>
  </si>
  <si>
    <t>Podprog 11.1</t>
  </si>
  <si>
    <t>Podprog 11.2</t>
  </si>
  <si>
    <t>Kultúrna infraštruktúra</t>
  </si>
  <si>
    <t>Podprog 11.3</t>
  </si>
  <si>
    <t>Starostlivosť o kultúrne pamiatky</t>
  </si>
  <si>
    <t>Podprog 11.4</t>
  </si>
  <si>
    <t>Program 12: Prostredie pre život</t>
  </si>
  <si>
    <t>Podprog 12.1</t>
  </si>
  <si>
    <t>Podprog 12.2</t>
  </si>
  <si>
    <t>Podprog 12.3</t>
  </si>
  <si>
    <t>Podprog 12.4</t>
  </si>
  <si>
    <t>Podprog 13.1</t>
  </si>
  <si>
    <t>Starostlivosť o rodinu</t>
  </si>
  <si>
    <t>Podprog 13.2</t>
  </si>
  <si>
    <t>Opatrovateľské služby</t>
  </si>
  <si>
    <t>Podprog 13.3</t>
  </si>
  <si>
    <t>Služby seniorom</t>
  </si>
  <si>
    <t>Podprog 13.4</t>
  </si>
  <si>
    <t>Program 14: Bývanie</t>
  </si>
  <si>
    <t>Program 15: Administratíva</t>
  </si>
  <si>
    <t>Podprog 11.5</t>
  </si>
  <si>
    <t>Podprog 11.6</t>
  </si>
  <si>
    <t xml:space="preserve">REKAPITULÁCIA ROZPOČTU </t>
  </si>
  <si>
    <t>Program 13: Sociálna starostlivosť</t>
  </si>
  <si>
    <t xml:space="preserve">Informovanosť o dianí meste </t>
  </si>
  <si>
    <t>Správa, údržba, prevádzka, nájom majetku mesta</t>
  </si>
  <si>
    <t>Autodoprava, pracovné cesty, členstvo</t>
  </si>
  <si>
    <t>Informačný systém</t>
  </si>
  <si>
    <t>Majetok</t>
  </si>
  <si>
    <t>Údržba strojov</t>
  </si>
  <si>
    <t>Podprog 1.2</t>
  </si>
  <si>
    <t>Plánovanie</t>
  </si>
  <si>
    <t>Stavebný úrad</t>
  </si>
  <si>
    <t>Transfery na rôzne účely podľa VZN</t>
  </si>
  <si>
    <t>Verejné osvetlenie, mestský rozhlas</t>
  </si>
  <si>
    <t>Účelovo viazané prostriedky</t>
  </si>
  <si>
    <t>Výdavky z vlastných príjmov škôl</t>
  </si>
  <si>
    <t>Športové podujatia</t>
  </si>
  <si>
    <t>Kultúrne podujatia mesta</t>
  </si>
  <si>
    <t>Mestská knižnica - transfer</t>
  </si>
  <si>
    <t>Infotur - transfer</t>
  </si>
  <si>
    <t>Propagačné materiály</t>
  </si>
  <si>
    <t>Verejné priestranstvá - transfer TSST</t>
  </si>
  <si>
    <t>Námestie</t>
  </si>
  <si>
    <t>Cintorín</t>
  </si>
  <si>
    <t>Technická infraštruktúra mesta</t>
  </si>
  <si>
    <t>Dávky sociálnej pomoci</t>
  </si>
  <si>
    <t>Podprog 14.1.</t>
  </si>
  <si>
    <t>Bytová problematika</t>
  </si>
  <si>
    <t>Podprog 15.1.</t>
  </si>
  <si>
    <t>Administratíva - transfer TSST</t>
  </si>
  <si>
    <t>Podprog 15.2.</t>
  </si>
  <si>
    <t>Fin. oper.</t>
  </si>
  <si>
    <t>Program 4.3</t>
  </si>
  <si>
    <t>Rozvoj obcí</t>
  </si>
  <si>
    <t xml:space="preserve">Program 4: Ostatné služby </t>
  </si>
  <si>
    <t>Podprog 6.3</t>
  </si>
  <si>
    <t>Podprog 6.2</t>
  </si>
  <si>
    <t>Kompostáreň II.etapa</t>
  </si>
  <si>
    <t>Použitie recyklačného fondu</t>
  </si>
  <si>
    <t>Administratíva -vnútorná správa</t>
  </si>
  <si>
    <t>Podprog 15.3.</t>
  </si>
  <si>
    <t>Voľby</t>
  </si>
  <si>
    <t>Rok 2009 po zmene v €</t>
  </si>
  <si>
    <r>
      <t xml:space="preserve">Návrh rozpočtu 2010 v </t>
    </r>
    <r>
      <rPr>
        <sz val="10"/>
        <color indexed="12"/>
        <rFont val="Arial CE"/>
        <family val="2"/>
        <charset val="238"/>
      </rPr>
      <t xml:space="preserve"> € </t>
    </r>
  </si>
  <si>
    <t>Spolu</t>
  </si>
  <si>
    <t>Podprog 3.6</t>
  </si>
  <si>
    <t>Čistota ovzdušia</t>
  </si>
  <si>
    <t>Podprog 5.5</t>
  </si>
  <si>
    <t>Verejné osvetlenie</t>
  </si>
  <si>
    <t>Podprog 7.2</t>
  </si>
  <si>
    <t>Parkoviská</t>
  </si>
  <si>
    <t>Podprog 10.4</t>
  </si>
  <si>
    <t>Športový areál Dibrovova ulica</t>
  </si>
  <si>
    <t>Podprog 12.5</t>
  </si>
  <si>
    <t>Podprog 12.6</t>
  </si>
  <si>
    <t xml:space="preserve">Revitalizácia CMZ </t>
  </si>
  <si>
    <t>Úprava medzibytovkového pr.Ul.SNP a Komens.</t>
  </si>
  <si>
    <t>Podprog 13.5</t>
  </si>
  <si>
    <t>Sociálne služby</t>
  </si>
  <si>
    <t>Podprog 11.7</t>
  </si>
  <si>
    <t>Zlepšenie služieb CR</t>
  </si>
  <si>
    <t>Index</t>
  </si>
  <si>
    <t xml:space="preserve">  NÁVRH PROGRAMOVÉHO ROZPOČTU VÝDAVKOV MESTA Stará Turá pre rok 2010 - 2012</t>
  </si>
  <si>
    <t>Spolu:</t>
  </si>
  <si>
    <t>Rok 2011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</si>
  <si>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</si>
  <si>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</si>
  <si>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</si>
  <si>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</si>
  <si>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</si>
  <si>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</si>
  <si>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</si>
  <si>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</si>
  <si>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</si>
  <si>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</si>
  <si>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</si>
  <si>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</si>
  <si>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Dotácie na výpadok PD</t>
  </si>
  <si>
    <t>Spolu s dotáciou:</t>
  </si>
  <si>
    <t>Rok 2012</t>
  </si>
  <si>
    <t>Rok 2013</t>
  </si>
  <si>
    <t>Rok 2014</t>
  </si>
  <si>
    <t>Rozdiel kumul.</t>
  </si>
  <si>
    <t>Rozdiel kumulatívov plánu a skutočnosti</t>
  </si>
  <si>
    <r>
      <t xml:space="preserve">Rozdiel </t>
    </r>
    <r>
      <rPr>
        <b/>
        <sz val="8"/>
        <rFont val="Arial"/>
        <family val="2"/>
        <charset val="238"/>
      </rPr>
      <t>skutočnosť - plán</t>
    </r>
  </si>
  <si>
    <t>Rok 2015</t>
  </si>
  <si>
    <t>Rok 2016</t>
  </si>
  <si>
    <t>Kumulatív r. 2016</t>
  </si>
  <si>
    <t>Rok 2017</t>
  </si>
  <si>
    <r>
      <t xml:space="preserve">Rok 2017 </t>
    </r>
    <r>
      <rPr>
        <b/>
        <sz val="8"/>
        <rFont val="Arial"/>
        <family val="2"/>
        <charset val="238"/>
      </rPr>
      <t>/plánované hodnoty/</t>
    </r>
  </si>
  <si>
    <r>
      <t xml:space="preserve">Rok 2017 </t>
    </r>
    <r>
      <rPr>
        <b/>
        <sz val="8"/>
        <rFont val="Arial"/>
        <family val="2"/>
        <charset val="238"/>
      </rPr>
      <t>skutočnosť</t>
    </r>
  </si>
  <si>
    <t>Kumulatív plán 2017</t>
  </si>
  <si>
    <t>Kumulatív skutočnosť 2017</t>
  </si>
  <si>
    <t>Vývoj príjmov z podielových daní v roku 2017 a porovnanie s rokom 2016</t>
  </si>
  <si>
    <t>Vývoj príjmov z podielových daní v roku 2017 - porovnanie s plánom na rok 2017</t>
  </si>
  <si>
    <t>Poznámka: v marcovom inkase podielových daní je zahrnutá aj čiastka doplatku z ročného zúčtovania vo výške 21.397 €</t>
  </si>
  <si>
    <t>Rozdiel r.17-r.16</t>
  </si>
  <si>
    <t>Kumulatív r. 2017</t>
  </si>
  <si>
    <t>Ind.17/16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</si>
</sst>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.000"/>
  </numFmts>
  <fonts count="49" x14ac:knownFonts="1">
    <font>
      <sz val="10"/>
      <name val="Arial"/>
      <charset val="238"/>
    </font>
    <font>
      <sz val="10"/>
      <color indexed="1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12"/>
      <name val="Arial CE"/>
      <family val="2"/>
      <charset val="238"/>
    </font>
    <font>
      <b/>
      <sz val="9"/>
      <color indexed="17"/>
      <name val="Arial CE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name val="Arial CE"/>
      <family val="2"/>
      <charset val="238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b/>
      <sz val="12"/>
      <name val="Arial CE"/>
      <family val="2"/>
      <charset val="238"/>
    </font>
    <font>
      <b/>
      <sz val="12"/>
      <color indexed="17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8"/>
      <color indexed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0"/>
      <color rgb="FF002060"/>
      <name val="Arial CE"/>
      <charset val="238"/>
    </font>
    <font>
      <b/>
      <sz val="10"/>
      <color rgb="FF002060"/>
      <name val="Arial CE"/>
      <family val="2"/>
      <charset val="238"/>
    </font>
    <font>
      <b/>
      <sz val="10"/>
      <color rgb="FF002060"/>
      <name val="Arial"/>
      <family val="2"/>
      <charset val="238"/>
    </font>
    <font>
      <b/>
      <u/>
      <sz val="12"/>
      <color rgb="FF002060"/>
      <name val="Arial CE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4" fillId="0" borderId="0"/>
  </cellStyleXfs>
  <cellXfs count="220">
    <xf numFmtId="0" fontId="0" fillId="0" borderId="0" xfId="0"/>
    <xf numFmtId="0" fontId="0" fillId="0" borderId="0" xfId="0" applyBorder="1"/>
    <xf numFmtId="0" fontId="4" fillId="0" borderId="0" xfId="0" applyFont="1" applyBorder="1"/>
    <xf numFmtId="0" fontId="12" fillId="0" borderId="1" xfId="0" applyFont="1" applyBorder="1" applyAlignment="1">
      <alignment horizontal="left"/>
    </xf>
    <xf numFmtId="0" fontId="3" fillId="0" borderId="2" xfId="0" applyFont="1" applyFill="1" applyBorder="1" applyAlignment="1"/>
    <xf numFmtId="0" fontId="12" fillId="0" borderId="1" xfId="0" applyFont="1" applyBorder="1"/>
    <xf numFmtId="0" fontId="16" fillId="0" borderId="1" xfId="0" applyFont="1" applyFill="1" applyBorder="1"/>
    <xf numFmtId="0" fontId="17" fillId="0" borderId="1" xfId="0" applyFont="1" applyFill="1" applyBorder="1"/>
    <xf numFmtId="0" fontId="19" fillId="0" borderId="2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3" fontId="13" fillId="3" borderId="7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2" fillId="3" borderId="2" xfId="0" applyFont="1" applyFill="1" applyBorder="1"/>
    <xf numFmtId="0" fontId="15" fillId="3" borderId="2" xfId="0" applyFont="1" applyFill="1" applyBorder="1" applyAlignment="1"/>
    <xf numFmtId="0" fontId="15" fillId="3" borderId="2" xfId="0" applyFont="1" applyFill="1" applyBorder="1"/>
    <xf numFmtId="0" fontId="18" fillId="3" borderId="2" xfId="0" applyFont="1" applyFill="1" applyBorder="1"/>
    <xf numFmtId="0" fontId="20" fillId="0" borderId="0" xfId="0" applyFont="1" applyBorder="1"/>
    <xf numFmtId="3" fontId="5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22" fillId="2" borderId="8" xfId="0" applyFont="1" applyFill="1" applyBorder="1"/>
    <xf numFmtId="0" fontId="22" fillId="2" borderId="9" xfId="0" applyFont="1" applyFill="1" applyBorder="1"/>
    <xf numFmtId="3" fontId="23" fillId="2" borderId="9" xfId="0" applyNumberFormat="1" applyFont="1" applyFill="1" applyBorder="1" applyAlignment="1">
      <alignment horizontal="center"/>
    </xf>
    <xf numFmtId="3" fontId="24" fillId="2" borderId="10" xfId="0" applyNumberFormat="1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0" fontId="26" fillId="0" borderId="0" xfId="0" applyFont="1" applyBorder="1"/>
    <xf numFmtId="0" fontId="27" fillId="0" borderId="1" xfId="0" applyFont="1" applyBorder="1"/>
    <xf numFmtId="0" fontId="27" fillId="0" borderId="8" xfId="0" applyFont="1" applyBorder="1"/>
    <xf numFmtId="0" fontId="28" fillId="0" borderId="2" xfId="0" applyFont="1" applyBorder="1"/>
    <xf numFmtId="0" fontId="29" fillId="0" borderId="2" xfId="0" applyFont="1" applyBorder="1"/>
    <xf numFmtId="0" fontId="19" fillId="0" borderId="2" xfId="0" applyFont="1" applyFill="1" applyBorder="1"/>
    <xf numFmtId="0" fontId="28" fillId="0" borderId="3" xfId="0" applyFont="1" applyBorder="1"/>
    <xf numFmtId="3" fontId="13" fillId="0" borderId="7" xfId="0" applyNumberFormat="1" applyFont="1" applyFill="1" applyBorder="1" applyAlignment="1">
      <alignment horizontal="center"/>
    </xf>
    <xf numFmtId="1" fontId="13" fillId="3" borderId="7" xfId="0" applyNumberFormat="1" applyFont="1" applyFill="1" applyBorder="1" applyAlignment="1">
      <alignment horizontal="center"/>
    </xf>
    <xf numFmtId="1" fontId="13" fillId="0" borderId="7" xfId="0" applyNumberFormat="1" applyFont="1" applyFill="1" applyBorder="1" applyAlignment="1">
      <alignment horizontal="center"/>
    </xf>
    <xf numFmtId="3" fontId="14" fillId="3" borderId="11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13" fillId="3" borderId="6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0" fontId="28" fillId="0" borderId="2" xfId="0" applyFont="1" applyFill="1" applyBorder="1" applyAlignment="1"/>
    <xf numFmtId="0" fontId="27" fillId="0" borderId="12" xfId="0" applyFont="1" applyBorder="1"/>
    <xf numFmtId="0" fontId="28" fillId="0" borderId="13" xfId="0" applyFont="1" applyBorder="1"/>
    <xf numFmtId="3" fontId="2" fillId="0" borderId="14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1" fillId="0" borderId="0" xfId="0" applyFont="1"/>
    <xf numFmtId="49" fontId="7" fillId="2" borderId="15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13" fillId="0" borderId="17" xfId="0" applyNumberFormat="1" applyFont="1" applyFill="1" applyBorder="1" applyAlignment="1">
      <alignment horizontal="center"/>
    </xf>
    <xf numFmtId="1" fontId="13" fillId="3" borderId="17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49" fontId="7" fillId="2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/>
    </xf>
    <xf numFmtId="4" fontId="24" fillId="2" borderId="3" xfId="0" applyNumberFormat="1" applyFont="1" applyFill="1" applyBorder="1" applyAlignment="1">
      <alignment horizontal="center"/>
    </xf>
    <xf numFmtId="4" fontId="13" fillId="3" borderId="21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5" fillId="3" borderId="19" xfId="0" applyNumberFormat="1" applyFont="1" applyFill="1" applyBorder="1" applyAlignment="1">
      <alignment horizontal="center"/>
    </xf>
    <xf numFmtId="4" fontId="1" fillId="0" borderId="22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4" fillId="0" borderId="0" xfId="0" applyFont="1"/>
    <xf numFmtId="6" fontId="0" fillId="0" borderId="0" xfId="0" applyNumberFormat="1"/>
    <xf numFmtId="0" fontId="0" fillId="0" borderId="36" xfId="0" applyFill="1" applyBorder="1"/>
    <xf numFmtId="164" fontId="36" fillId="4" borderId="31" xfId="0" applyNumberFormat="1" applyFont="1" applyFill="1" applyBorder="1" applyAlignment="1">
      <alignment vertical="center"/>
    </xf>
    <xf numFmtId="164" fontId="36" fillId="4" borderId="29" xfId="0" applyNumberFormat="1" applyFont="1" applyFill="1" applyBorder="1" applyAlignment="1">
      <alignment vertical="center"/>
    </xf>
    <xf numFmtId="164" fontId="36" fillId="4" borderId="35" xfId="0" applyNumberFormat="1" applyFont="1" applyFill="1" applyBorder="1" applyAlignment="1">
      <alignment vertical="center"/>
    </xf>
    <xf numFmtId="164" fontId="36" fillId="4" borderId="41" xfId="0" applyNumberFormat="1" applyFont="1" applyFill="1" applyBorder="1" applyAlignment="1">
      <alignment vertical="center"/>
    </xf>
    <xf numFmtId="3" fontId="33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6" fillId="5" borderId="32" xfId="0" applyNumberFormat="1" applyFont="1" applyFill="1" applyBorder="1" applyAlignment="1">
      <alignment horizontal="right" vertical="center"/>
    </xf>
    <xf numFmtId="164" fontId="35" fillId="5" borderId="33" xfId="0" applyNumberFormat="1" applyFont="1" applyFill="1" applyBorder="1" applyAlignment="1">
      <alignment vertical="center"/>
    </xf>
    <xf numFmtId="3" fontId="6" fillId="5" borderId="38" xfId="0" applyNumberFormat="1" applyFont="1" applyFill="1" applyBorder="1" applyAlignment="1">
      <alignment vertical="center"/>
    </xf>
    <xf numFmtId="3" fontId="3" fillId="6" borderId="30" xfId="0" applyNumberFormat="1" applyFont="1" applyFill="1" applyBorder="1" applyAlignment="1">
      <alignment horizontal="right" vertical="center"/>
    </xf>
    <xf numFmtId="3" fontId="36" fillId="6" borderId="30" xfId="0" applyNumberFormat="1" applyFont="1" applyFill="1" applyBorder="1" applyAlignment="1">
      <alignment horizontal="right" vertical="center"/>
    </xf>
    <xf numFmtId="3" fontId="3" fillId="6" borderId="28" xfId="0" applyNumberFormat="1" applyFont="1" applyFill="1" applyBorder="1" applyAlignment="1">
      <alignment horizontal="right" vertical="center"/>
    </xf>
    <xf numFmtId="3" fontId="36" fillId="6" borderId="28" xfId="0" applyNumberFormat="1" applyFont="1" applyFill="1" applyBorder="1" applyAlignment="1">
      <alignment horizontal="right" vertical="center"/>
    </xf>
    <xf numFmtId="3" fontId="40" fillId="6" borderId="28" xfId="0" applyNumberFormat="1" applyFont="1" applyFill="1" applyBorder="1" applyAlignment="1">
      <alignment horizontal="right" vertical="center"/>
    </xf>
    <xf numFmtId="3" fontId="40" fillId="6" borderId="34" xfId="0" applyNumberFormat="1" applyFont="1" applyFill="1" applyBorder="1" applyAlignment="1">
      <alignment horizontal="right" vertical="center"/>
    </xf>
    <xf numFmtId="3" fontId="36" fillId="6" borderId="34" xfId="0" applyNumberFormat="1" applyFont="1" applyFill="1" applyBorder="1" applyAlignment="1">
      <alignment horizontal="right" vertical="center"/>
    </xf>
    <xf numFmtId="3" fontId="0" fillId="6" borderId="40" xfId="0" applyNumberFormat="1" applyFill="1" applyBorder="1" applyAlignment="1">
      <alignment vertical="center"/>
    </xf>
    <xf numFmtId="3" fontId="36" fillId="6" borderId="40" xfId="0" applyNumberFormat="1" applyFont="1" applyFill="1" applyBorder="1" applyAlignment="1">
      <alignment vertical="center"/>
    </xf>
    <xf numFmtId="0" fontId="41" fillId="5" borderId="32" xfId="0" applyFont="1" applyFill="1" applyBorder="1" applyAlignment="1">
      <alignment horizontal="center" vertical="center"/>
    </xf>
    <xf numFmtId="3" fontId="41" fillId="5" borderId="32" xfId="0" applyNumberFormat="1" applyFont="1" applyFill="1" applyBorder="1" applyAlignment="1">
      <alignment horizontal="center" vertical="center"/>
    </xf>
    <xf numFmtId="3" fontId="42" fillId="5" borderId="33" xfId="0" applyNumberFormat="1" applyFont="1" applyFill="1" applyBorder="1" applyAlignment="1">
      <alignment horizontal="center" vertical="center"/>
    </xf>
    <xf numFmtId="164" fontId="6" fillId="5" borderId="39" xfId="0" applyNumberFormat="1" applyFont="1" applyFill="1" applyBorder="1" applyAlignment="1">
      <alignment vertical="center"/>
    </xf>
    <xf numFmtId="0" fontId="0" fillId="0" borderId="22" xfId="0" applyBorder="1"/>
    <xf numFmtId="0" fontId="0" fillId="0" borderId="21" xfId="0" applyBorder="1"/>
    <xf numFmtId="3" fontId="41" fillId="5" borderId="42" xfId="0" applyNumberFormat="1" applyFont="1" applyFill="1" applyBorder="1" applyAlignment="1">
      <alignment horizontal="center" vertical="center"/>
    </xf>
    <xf numFmtId="3" fontId="36" fillId="6" borderId="43" xfId="0" applyNumberFormat="1" applyFont="1" applyFill="1" applyBorder="1" applyAlignment="1">
      <alignment horizontal="right" vertical="center"/>
    </xf>
    <xf numFmtId="3" fontId="36" fillId="6" borderId="44" xfId="0" applyNumberFormat="1" applyFont="1" applyFill="1" applyBorder="1" applyAlignment="1">
      <alignment horizontal="right" vertical="center"/>
    </xf>
    <xf numFmtId="3" fontId="36" fillId="6" borderId="45" xfId="0" applyNumberFormat="1" applyFont="1" applyFill="1" applyBorder="1" applyAlignment="1">
      <alignment horizontal="right" vertical="center"/>
    </xf>
    <xf numFmtId="3" fontId="36" fillId="6" borderId="46" xfId="0" applyNumberFormat="1" applyFont="1" applyFill="1" applyBorder="1" applyAlignment="1">
      <alignment vertical="center"/>
    </xf>
    <xf numFmtId="3" fontId="6" fillId="5" borderId="47" xfId="0" applyNumberFormat="1" applyFont="1" applyFill="1" applyBorder="1" applyAlignment="1">
      <alignment vertical="center"/>
    </xf>
    <xf numFmtId="0" fontId="37" fillId="5" borderId="2" xfId="0" applyFont="1" applyFill="1" applyBorder="1" applyAlignment="1">
      <alignment vertical="center"/>
    </xf>
    <xf numFmtId="0" fontId="43" fillId="5" borderId="48" xfId="0" applyFont="1" applyFill="1" applyBorder="1" applyAlignment="1">
      <alignment horizontal="left" vertical="center"/>
    </xf>
    <xf numFmtId="14" fontId="44" fillId="5" borderId="49" xfId="0" applyNumberFormat="1" applyFont="1" applyFill="1" applyBorder="1" applyAlignment="1">
      <alignment horizontal="left" vertical="center"/>
    </xf>
    <xf numFmtId="0" fontId="44" fillId="5" borderId="49" xfId="0" applyFont="1" applyFill="1" applyBorder="1" applyAlignment="1">
      <alignment horizontal="left" vertical="center"/>
    </xf>
    <xf numFmtId="0" fontId="45" fillId="5" borderId="49" xfId="0" applyFont="1" applyFill="1" applyBorder="1" applyAlignment="1">
      <alignment horizontal="left" vertical="center"/>
    </xf>
    <xf numFmtId="0" fontId="45" fillId="5" borderId="50" xfId="0" applyFont="1" applyFill="1" applyBorder="1" applyAlignment="1">
      <alignment horizontal="left" vertical="center"/>
    </xf>
    <xf numFmtId="0" fontId="45" fillId="5" borderId="2" xfId="0" applyFont="1" applyFill="1" applyBorder="1" applyAlignment="1">
      <alignment horizontal="left" vertical="center"/>
    </xf>
    <xf numFmtId="0" fontId="45" fillId="5" borderId="51" xfId="0" applyFont="1" applyFill="1" applyBorder="1" applyAlignment="1">
      <alignment horizontal="left" vertical="center"/>
    </xf>
    <xf numFmtId="0" fontId="45" fillId="5" borderId="7" xfId="0" applyFont="1" applyFill="1" applyBorder="1" applyAlignment="1">
      <alignment horizontal="left" vertical="center"/>
    </xf>
    <xf numFmtId="3" fontId="32" fillId="0" borderId="0" xfId="0" applyNumberFormat="1" applyFont="1"/>
    <xf numFmtId="3" fontId="6" fillId="5" borderId="42" xfId="0" applyNumberFormat="1" applyFont="1" applyFill="1" applyBorder="1" applyAlignment="1">
      <alignment horizontal="right" vertical="center"/>
    </xf>
    <xf numFmtId="3" fontId="41" fillId="5" borderId="42" xfId="0" applyNumberFormat="1" applyFont="1" applyFill="1" applyBorder="1" applyAlignment="1">
      <alignment horizontal="center" vertical="center" wrapText="1"/>
    </xf>
    <xf numFmtId="3" fontId="6" fillId="5" borderId="33" xfId="0" applyNumberFormat="1" applyFont="1" applyFill="1" applyBorder="1" applyAlignment="1">
      <alignment horizontal="right" vertical="center"/>
    </xf>
    <xf numFmtId="3" fontId="6" fillId="5" borderId="39" xfId="0" applyNumberFormat="1" applyFont="1" applyFill="1" applyBorder="1" applyAlignment="1">
      <alignment vertical="center"/>
    </xf>
    <xf numFmtId="0" fontId="47" fillId="5" borderId="32" xfId="0" applyFont="1" applyFill="1" applyBorder="1" applyAlignment="1">
      <alignment horizontal="center" vertical="center"/>
    </xf>
    <xf numFmtId="3" fontId="47" fillId="5" borderId="32" xfId="0" applyNumberFormat="1" applyFont="1" applyFill="1" applyBorder="1" applyAlignment="1">
      <alignment horizontal="center" vertical="center"/>
    </xf>
    <xf numFmtId="3" fontId="3" fillId="7" borderId="30" xfId="0" applyNumberFormat="1" applyFont="1" applyFill="1" applyBorder="1" applyAlignment="1">
      <alignment horizontal="right" vertical="center"/>
    </xf>
    <xf numFmtId="3" fontId="36" fillId="7" borderId="30" xfId="0" applyNumberFormat="1" applyFont="1" applyFill="1" applyBorder="1" applyAlignment="1">
      <alignment horizontal="right" vertical="center"/>
    </xf>
    <xf numFmtId="3" fontId="36" fillId="7" borderId="43" xfId="0" applyNumberFormat="1" applyFont="1" applyFill="1" applyBorder="1" applyAlignment="1">
      <alignment horizontal="right" vertical="center"/>
    </xf>
    <xf numFmtId="3" fontId="36" fillId="7" borderId="31" xfId="0" applyNumberFormat="1" applyFont="1" applyFill="1" applyBorder="1" applyAlignment="1">
      <alignment horizontal="right" vertical="center"/>
    </xf>
    <xf numFmtId="3" fontId="3" fillId="7" borderId="28" xfId="0" applyNumberFormat="1" applyFont="1" applyFill="1" applyBorder="1" applyAlignment="1">
      <alignment horizontal="right" vertical="center"/>
    </xf>
    <xf numFmtId="3" fontId="36" fillId="7" borderId="28" xfId="0" applyNumberFormat="1" applyFont="1" applyFill="1" applyBorder="1" applyAlignment="1">
      <alignment horizontal="right" vertical="center"/>
    </xf>
    <xf numFmtId="3" fontId="36" fillId="7" borderId="44" xfId="0" applyNumberFormat="1" applyFont="1" applyFill="1" applyBorder="1" applyAlignment="1">
      <alignment horizontal="right" vertical="center"/>
    </xf>
    <xf numFmtId="3" fontId="36" fillId="7" borderId="29" xfId="0" applyNumberFormat="1" applyFont="1" applyFill="1" applyBorder="1" applyAlignment="1">
      <alignment horizontal="right" vertical="center"/>
    </xf>
    <xf numFmtId="3" fontId="40" fillId="7" borderId="28" xfId="0" applyNumberFormat="1" applyFont="1" applyFill="1" applyBorder="1" applyAlignment="1">
      <alignment horizontal="right" vertical="center"/>
    </xf>
    <xf numFmtId="3" fontId="40" fillId="7" borderId="34" xfId="0" applyNumberFormat="1" applyFont="1" applyFill="1" applyBorder="1" applyAlignment="1">
      <alignment horizontal="right" vertical="center"/>
    </xf>
    <xf numFmtId="3" fontId="36" fillId="7" borderId="34" xfId="0" applyNumberFormat="1" applyFont="1" applyFill="1" applyBorder="1" applyAlignment="1">
      <alignment horizontal="right" vertical="center"/>
    </xf>
    <xf numFmtId="3" fontId="36" fillId="7" borderId="45" xfId="0" applyNumberFormat="1" applyFont="1" applyFill="1" applyBorder="1" applyAlignment="1">
      <alignment horizontal="right" vertical="center"/>
    </xf>
    <xf numFmtId="3" fontId="36" fillId="7" borderId="35" xfId="0" applyNumberFormat="1" applyFont="1" applyFill="1" applyBorder="1" applyAlignment="1">
      <alignment horizontal="right" vertical="center"/>
    </xf>
    <xf numFmtId="3" fontId="0" fillId="7" borderId="40" xfId="0" applyNumberFormat="1" applyFill="1" applyBorder="1" applyAlignment="1">
      <alignment vertical="center"/>
    </xf>
    <xf numFmtId="3" fontId="36" fillId="7" borderId="40" xfId="0" applyNumberFormat="1" applyFont="1" applyFill="1" applyBorder="1" applyAlignment="1">
      <alignment vertical="center"/>
    </xf>
    <xf numFmtId="3" fontId="36" fillId="7" borderId="46" xfId="0" applyNumberFormat="1" applyFont="1" applyFill="1" applyBorder="1" applyAlignment="1">
      <alignment vertical="center"/>
    </xf>
    <xf numFmtId="3" fontId="36" fillId="7" borderId="41" xfId="0" applyNumberFormat="1" applyFont="1" applyFill="1" applyBorder="1" applyAlignment="1">
      <alignment vertical="center"/>
    </xf>
    <xf numFmtId="3" fontId="1" fillId="0" borderId="0" xfId="0" applyNumberFormat="1" applyFont="1"/>
    <xf numFmtId="3" fontId="6" fillId="5" borderId="32" xfId="0" applyNumberFormat="1" applyFont="1" applyFill="1" applyBorder="1" applyAlignment="1">
      <alignment horizontal="center" vertical="center" wrapText="1"/>
    </xf>
    <xf numFmtId="3" fontId="48" fillId="5" borderId="42" xfId="0" applyNumberFormat="1" applyFont="1" applyFill="1" applyBorder="1" applyAlignment="1">
      <alignment horizontal="center" vertical="center" wrapText="1"/>
    </xf>
    <xf numFmtId="3" fontId="36" fillId="4" borderId="30" xfId="0" applyNumberFormat="1" applyFont="1" applyFill="1" applyBorder="1" applyAlignment="1">
      <alignment vertical="center"/>
    </xf>
    <xf numFmtId="3" fontId="36" fillId="4" borderId="28" xfId="0" applyNumberFormat="1" applyFont="1" applyFill="1" applyBorder="1" applyAlignment="1">
      <alignment vertical="center"/>
    </xf>
    <xf numFmtId="3" fontId="36" fillId="4" borderId="34" xfId="0" applyNumberFormat="1" applyFont="1" applyFill="1" applyBorder="1" applyAlignment="1">
      <alignment vertical="center"/>
    </xf>
    <xf numFmtId="3" fontId="35" fillId="5" borderId="32" xfId="0" applyNumberFormat="1" applyFont="1" applyFill="1" applyBorder="1" applyAlignment="1">
      <alignment vertical="center"/>
    </xf>
    <xf numFmtId="3" fontId="36" fillId="4" borderId="40" xfId="0" applyNumberFormat="1" applyFont="1" applyFill="1" applyBorder="1" applyAlignment="1">
      <alignment vertical="center"/>
    </xf>
    <xf numFmtId="3" fontId="6" fillId="5" borderId="33" xfId="0" applyNumberFormat="1" applyFont="1" applyFill="1" applyBorder="1" applyAlignment="1">
      <alignment horizontal="center" vertical="center" wrapText="1"/>
    </xf>
    <xf numFmtId="3" fontId="17" fillId="5" borderId="33" xfId="0" applyNumberFormat="1" applyFont="1" applyFill="1" applyBorder="1" applyAlignment="1">
      <alignment horizontal="center" vertical="center" wrapText="1"/>
    </xf>
    <xf numFmtId="3" fontId="35" fillId="4" borderId="30" xfId="0" applyNumberFormat="1" applyFont="1" applyFill="1" applyBorder="1" applyAlignment="1">
      <alignment vertical="center"/>
    </xf>
    <xf numFmtId="3" fontId="35" fillId="4" borderId="28" xfId="0" applyNumberFormat="1" applyFont="1" applyFill="1" applyBorder="1" applyAlignment="1">
      <alignment horizontal="right" vertical="center"/>
    </xf>
    <xf numFmtId="3" fontId="35" fillId="4" borderId="34" xfId="0" applyNumberFormat="1" applyFont="1" applyFill="1" applyBorder="1" applyAlignment="1">
      <alignment horizontal="right" vertical="center"/>
    </xf>
    <xf numFmtId="3" fontId="35" fillId="7" borderId="31" xfId="0" applyNumberFormat="1" applyFont="1" applyFill="1" applyBorder="1" applyAlignment="1">
      <alignment horizontal="right" vertical="center"/>
    </xf>
    <xf numFmtId="4" fontId="32" fillId="0" borderId="0" xfId="0" applyNumberFormat="1" applyFont="1"/>
    <xf numFmtId="4" fontId="33" fillId="0" borderId="0" xfId="0" applyNumberFormat="1" applyFont="1"/>
    <xf numFmtId="0" fontId="4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/>
    <xf numFmtId="0" fontId="1" fillId="0" borderId="37" xfId="0" applyFont="1" applyBorder="1"/>
    <xf numFmtId="0" fontId="46" fillId="0" borderId="14" xfId="0" applyFont="1" applyFill="1" applyBorder="1" applyAlignment="1"/>
    <xf numFmtId="0" fontId="46" fillId="0" borderId="36" xfId="0" applyFont="1" applyFill="1" applyBorder="1" applyAlignment="1"/>
    <xf numFmtId="3" fontId="6" fillId="5" borderId="53" xfId="0" applyNumberFormat="1" applyFont="1" applyFill="1" applyBorder="1" applyAlignment="1">
      <alignment horizontal="center" vertical="center" wrapText="1"/>
    </xf>
    <xf numFmtId="3" fontId="36" fillId="4" borderId="54" xfId="0" applyNumberFormat="1" applyFont="1" applyFill="1" applyBorder="1" applyAlignment="1">
      <alignment vertical="center"/>
    </xf>
    <xf numFmtId="3" fontId="36" fillId="4" borderId="55" xfId="0" applyNumberFormat="1" applyFont="1" applyFill="1" applyBorder="1" applyAlignment="1">
      <alignment vertical="center"/>
    </xf>
    <xf numFmtId="3" fontId="36" fillId="4" borderId="56" xfId="0" applyNumberFormat="1" applyFont="1" applyFill="1" applyBorder="1" applyAlignment="1">
      <alignment vertical="center"/>
    </xf>
    <xf numFmtId="3" fontId="35" fillId="5" borderId="53" xfId="0" applyNumberFormat="1" applyFont="1" applyFill="1" applyBorder="1" applyAlignment="1">
      <alignment vertical="center"/>
    </xf>
    <xf numFmtId="3" fontId="36" fillId="4" borderId="57" xfId="0" applyNumberFormat="1" applyFont="1" applyFill="1" applyBorder="1" applyAlignment="1">
      <alignment vertical="center"/>
    </xf>
    <xf numFmtId="3" fontId="6" fillId="5" borderId="58" xfId="0" applyNumberFormat="1" applyFont="1" applyFill="1" applyBorder="1" applyAlignment="1">
      <alignment vertical="center"/>
    </xf>
    <xf numFmtId="3" fontId="41" fillId="5" borderId="52" xfId="0" applyNumberFormat="1" applyFont="1" applyFill="1" applyBorder="1" applyAlignment="1">
      <alignment horizontal="center" vertical="center" wrapText="1"/>
    </xf>
    <xf numFmtId="3" fontId="36" fillId="4" borderId="59" xfId="0" applyNumberFormat="1" applyFont="1" applyFill="1" applyBorder="1" applyAlignment="1">
      <alignment vertical="center"/>
    </xf>
    <xf numFmtId="3" fontId="36" fillId="4" borderId="60" xfId="0" applyNumberFormat="1" applyFont="1" applyFill="1" applyBorder="1" applyAlignment="1">
      <alignment vertical="center"/>
    </xf>
    <xf numFmtId="3" fontId="36" fillId="4" borderId="61" xfId="0" applyNumberFormat="1" applyFont="1" applyFill="1" applyBorder="1" applyAlignment="1">
      <alignment vertical="center"/>
    </xf>
    <xf numFmtId="3" fontId="35" fillId="5" borderId="52" xfId="0" applyNumberFormat="1" applyFont="1" applyFill="1" applyBorder="1" applyAlignment="1">
      <alignment vertical="center"/>
    </xf>
    <xf numFmtId="3" fontId="36" fillId="4" borderId="62" xfId="0" applyNumberFormat="1" applyFont="1" applyFill="1" applyBorder="1" applyAlignment="1">
      <alignment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64" xfId="0" applyNumberFormat="1" applyFont="1" applyFill="1" applyBorder="1" applyAlignment="1">
      <alignment horizontal="center" vertical="center" wrapText="1"/>
    </xf>
    <xf numFmtId="3" fontId="36" fillId="7" borderId="65" xfId="0" applyNumberFormat="1" applyFont="1" applyFill="1" applyBorder="1" applyAlignment="1">
      <alignment horizontal="right" vertical="center"/>
    </xf>
    <xf numFmtId="3" fontId="36" fillId="7" borderId="66" xfId="0" applyNumberFormat="1" applyFont="1" applyFill="1" applyBorder="1" applyAlignment="1">
      <alignment horizontal="right" vertical="center"/>
    </xf>
    <xf numFmtId="3" fontId="36" fillId="7" borderId="67" xfId="0" applyNumberFormat="1" applyFont="1" applyFill="1" applyBorder="1" applyAlignment="1">
      <alignment horizontal="right" vertical="center"/>
    </xf>
    <xf numFmtId="3" fontId="6" fillId="5" borderId="64" xfId="0" applyNumberFormat="1" applyFont="1" applyFill="1" applyBorder="1" applyAlignment="1">
      <alignment horizontal="right" vertical="center"/>
    </xf>
    <xf numFmtId="3" fontId="36" fillId="7" borderId="68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36" fillId="7" borderId="59" xfId="0" applyNumberFormat="1" applyFont="1" applyFill="1" applyBorder="1" applyAlignment="1">
      <alignment horizontal="right" vertical="center"/>
    </xf>
    <xf numFmtId="3" fontId="36" fillId="7" borderId="60" xfId="0" applyNumberFormat="1" applyFont="1" applyFill="1" applyBorder="1" applyAlignment="1">
      <alignment horizontal="right" vertical="center"/>
    </xf>
    <xf numFmtId="3" fontId="36" fillId="7" borderId="61" xfId="0" applyNumberFormat="1" applyFont="1" applyFill="1" applyBorder="1" applyAlignment="1">
      <alignment horizontal="right" vertical="center"/>
    </xf>
    <xf numFmtId="3" fontId="6" fillId="5" borderId="52" xfId="0" applyNumberFormat="1" applyFont="1" applyFill="1" applyBorder="1" applyAlignment="1">
      <alignment horizontal="right" vertical="center"/>
    </xf>
    <xf numFmtId="3" fontId="36" fillId="7" borderId="62" xfId="0" applyNumberFormat="1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30" fillId="2" borderId="25" xfId="0" applyNumberFormat="1" applyFont="1" applyFill="1" applyBorder="1" applyAlignment="1">
      <alignment horizontal="center" vertical="center" wrapText="1"/>
    </xf>
    <xf numFmtId="49" fontId="30" fillId="2" borderId="26" xfId="0" applyNumberFormat="1" applyFont="1" applyFill="1" applyBorder="1" applyAlignment="1">
      <alignment horizontal="center" vertical="center" wrapText="1"/>
    </xf>
    <xf numFmtId="49" fontId="30" fillId="2" borderId="27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í_List1" xfId="1"/>
  </cellStyles>
  <dxfs count="0"/>
  <tableStyles count="0" defaultTableStyle="TableStyleMedium9" defaultPivotStyle="PivotStyleLight16"/>
  <colors>
    <mruColors>
      <color rgb="FFE4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'Vývoj podielových daní'!$B$3</c:f>
              <c:strCache>
                <c:ptCount val="1"/>
                <c:pt idx="0">
                  <c:v>Rok 2011</c:v>
                </c:pt>
              </c:strCache>
            </c:strRef>
          </c:tx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daní'!$B$4:$B$15</c:f>
              <c:numCache>
                <c:formatCode>#,##0</c:formatCode>
                <c:ptCount val="12"/>
                <c:pt idx="0">
                  <c:v>236393</c:v>
                </c:pt>
                <c:pt idx="1">
                  <c:v>203351</c:v>
                </c:pt>
                <c:pt idx="2">
                  <c:v>165102</c:v>
                </c:pt>
                <c:pt idx="3">
                  <c:v>210041</c:v>
                </c:pt>
                <c:pt idx="4">
                  <c:v>78308</c:v>
                </c:pt>
                <c:pt idx="5">
                  <c:v>65908</c:v>
                </c:pt>
                <c:pt idx="6">
                  <c:v>179605</c:v>
                </c:pt>
                <c:pt idx="7">
                  <c:v>185522</c:v>
                </c:pt>
                <c:pt idx="8">
                  <c:v>176703</c:v>
                </c:pt>
                <c:pt idx="9">
                  <c:v>183551</c:v>
                </c:pt>
                <c:pt idx="10">
                  <c:v>186846</c:v>
                </c:pt>
                <c:pt idx="11">
                  <c:v>177363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'Vývoj podielových daní'!$C$3</c:f>
              <c:strCache>
                <c:ptCount val="1"/>
                <c:pt idx="0">
                  <c:v>Rok 2012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daní'!$C$4:$C$15</c:f>
              <c:numCache>
                <c:formatCode>#,##0</c:formatCode>
                <c:ptCount val="12"/>
                <c:pt idx="0">
                  <c:v>244214</c:v>
                </c:pt>
                <c:pt idx="1">
                  <c:v>171702</c:v>
                </c:pt>
                <c:pt idx="2">
                  <c:v>172541.47</c:v>
                </c:pt>
                <c:pt idx="3">
                  <c:v>187344</c:v>
                </c:pt>
                <c:pt idx="4">
                  <c:v>165987</c:v>
                </c:pt>
                <c:pt idx="5">
                  <c:v>50034</c:v>
                </c:pt>
                <c:pt idx="6">
                  <c:v>174455</c:v>
                </c:pt>
                <c:pt idx="7">
                  <c:v>174543</c:v>
                </c:pt>
                <c:pt idx="8">
                  <c:v>166165</c:v>
                </c:pt>
                <c:pt idx="9">
                  <c:v>171126</c:v>
                </c:pt>
                <c:pt idx="10">
                  <c:v>165288</c:v>
                </c:pt>
                <c:pt idx="11">
                  <c:v>167109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'Vývoj podielových daní'!$D$3</c:f>
              <c:strCache>
                <c:ptCount val="1"/>
                <c:pt idx="0">
                  <c:v>Rok 2013</c:v>
                </c:pt>
              </c:strCache>
            </c:strRef>
          </c:tx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daní'!$D$4:$D$15</c:f>
              <c:numCache>
                <c:formatCode>#,##0</c:formatCode>
                <c:ptCount val="12"/>
                <c:pt idx="0">
                  <c:v>251853</c:v>
                </c:pt>
                <c:pt idx="1">
                  <c:v>210950</c:v>
                </c:pt>
                <c:pt idx="2">
                  <c:v>182347.41999999998</c:v>
                </c:pt>
                <c:pt idx="3">
                  <c:v>193697</c:v>
                </c:pt>
                <c:pt idx="4">
                  <c:v>126078</c:v>
                </c:pt>
                <c:pt idx="5">
                  <c:v>107767</c:v>
                </c:pt>
                <c:pt idx="6">
                  <c:v>171625</c:v>
                </c:pt>
                <c:pt idx="7">
                  <c:v>176848</c:v>
                </c:pt>
                <c:pt idx="8">
                  <c:v>174260</c:v>
                </c:pt>
                <c:pt idx="9">
                  <c:v>172521</c:v>
                </c:pt>
                <c:pt idx="10">
                  <c:v>176445</c:v>
                </c:pt>
                <c:pt idx="11">
                  <c:v>173383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'Vývoj podielových daní'!$E$3</c:f>
              <c:strCache>
                <c:ptCount val="1"/>
                <c:pt idx="0">
                  <c:v>Rok 2014</c:v>
                </c:pt>
              </c:strCache>
            </c:strRef>
          </c:tx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daní'!$E$4:$E$15</c:f>
              <c:numCache>
                <c:formatCode>#,##0</c:formatCode>
                <c:ptCount val="12"/>
                <c:pt idx="0">
                  <c:v>243794</c:v>
                </c:pt>
                <c:pt idx="1">
                  <c:v>211977</c:v>
                </c:pt>
                <c:pt idx="2">
                  <c:v>167516</c:v>
                </c:pt>
                <c:pt idx="3">
                  <c:v>216649</c:v>
                </c:pt>
                <c:pt idx="4">
                  <c:v>113159</c:v>
                </c:pt>
                <c:pt idx="5">
                  <c:v>127671</c:v>
                </c:pt>
                <c:pt idx="6">
                  <c:v>197586</c:v>
                </c:pt>
                <c:pt idx="7">
                  <c:v>194953</c:v>
                </c:pt>
                <c:pt idx="8">
                  <c:v>182242</c:v>
                </c:pt>
                <c:pt idx="9">
                  <c:v>183976</c:v>
                </c:pt>
                <c:pt idx="10">
                  <c:v>189448</c:v>
                </c:pt>
                <c:pt idx="11">
                  <c:v>186216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'Vývoj podielových daní'!$F$3</c:f>
              <c:strCache>
                <c:ptCount val="1"/>
                <c:pt idx="0">
                  <c:v>Rok 2015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daní'!$F$4:$F$15</c:f>
              <c:numCache>
                <c:formatCode>#,##0</c:formatCode>
                <c:ptCount val="12"/>
                <c:pt idx="0">
                  <c:v>263033</c:v>
                </c:pt>
                <c:pt idx="1">
                  <c:v>230036</c:v>
                </c:pt>
                <c:pt idx="2">
                  <c:v>188629</c:v>
                </c:pt>
                <c:pt idx="3">
                  <c:v>242091</c:v>
                </c:pt>
                <c:pt idx="4">
                  <c:v>148865</c:v>
                </c:pt>
                <c:pt idx="5">
                  <c:v>123986</c:v>
                </c:pt>
                <c:pt idx="6">
                  <c:v>218183</c:v>
                </c:pt>
                <c:pt idx="7">
                  <c:v>218735</c:v>
                </c:pt>
                <c:pt idx="8">
                  <c:v>201896</c:v>
                </c:pt>
                <c:pt idx="9">
                  <c:v>201951</c:v>
                </c:pt>
                <c:pt idx="10">
                  <c:v>204386</c:v>
                </c:pt>
                <c:pt idx="11">
                  <c:v>211560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'Vývoj podielových daní'!$G$3</c:f>
              <c:strCache>
                <c:ptCount val="1"/>
                <c:pt idx="0">
                  <c:v>Rok 2016</c:v>
                </c:pt>
              </c:strCache>
            </c:strRef>
          </c:tx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daní'!$G$4:$G$15</c:f>
              <c:numCache>
                <c:formatCode>#,##0</c:formatCode>
                <c:ptCount val="12"/>
                <c:pt idx="0">
                  <c:v>296260</c:v>
                </c:pt>
                <c:pt idx="1">
                  <c:v>250372</c:v>
                </c:pt>
                <c:pt idx="2">
                  <c:v>243286</c:v>
                </c:pt>
                <c:pt idx="3">
                  <c:v>262444</c:v>
                </c:pt>
                <c:pt idx="4">
                  <c:v>115971</c:v>
                </c:pt>
                <c:pt idx="5">
                  <c:v>205911</c:v>
                </c:pt>
                <c:pt idx="6">
                  <c:v>244397</c:v>
                </c:pt>
                <c:pt idx="7">
                  <c:v>233231</c:v>
                </c:pt>
                <c:pt idx="8">
                  <c:v>219536</c:v>
                </c:pt>
                <c:pt idx="9">
                  <c:v>227919</c:v>
                </c:pt>
                <c:pt idx="10">
                  <c:v>228910</c:v>
                </c:pt>
                <c:pt idx="11">
                  <c:v>230446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'Vývoj podielových daní'!$H$3</c:f>
              <c:strCache>
                <c:ptCount val="1"/>
                <c:pt idx="0">
                  <c:v>Rok 2017</c:v>
                </c:pt>
              </c:strCache>
            </c:strRef>
          </c:tx>
          <c:cat>
            <c:strRef>
              <c:f>'Vývoj podielových daní'!$A$4:$A$15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'Vývoj podielových daní'!$H$4:$H$15</c:f>
              <c:numCache>
                <c:formatCode>#,##0</c:formatCode>
                <c:ptCount val="12"/>
                <c:pt idx="0">
                  <c:v>309940</c:v>
                </c:pt>
                <c:pt idx="1">
                  <c:v>273019</c:v>
                </c:pt>
                <c:pt idx="2">
                  <c:v>241950</c:v>
                </c:pt>
                <c:pt idx="3">
                  <c:v>267627</c:v>
                </c:pt>
                <c:pt idx="4">
                  <c:v>125849</c:v>
                </c:pt>
                <c:pt idx="5">
                  <c:v>199794</c:v>
                </c:pt>
                <c:pt idx="6">
                  <c:v>256045</c:v>
                </c:pt>
                <c:pt idx="7">
                  <c:v>256093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21440"/>
        <c:axId val="181822976"/>
      </c:lineChart>
      <c:catAx>
        <c:axId val="18182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1822976"/>
        <c:crosses val="autoZero"/>
        <c:auto val="1"/>
        <c:lblAlgn val="ctr"/>
        <c:lblOffset val="100"/>
        <c:noMultiLvlLbl val="0"/>
      </c:catAx>
      <c:valAx>
        <c:axId val="18182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182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18</xdr:row>
      <xdr:rowOff>28574</xdr:rowOff>
    </xdr:from>
    <xdr:to>
      <xdr:col>12</xdr:col>
      <xdr:colOff>695325</xdr:colOff>
      <xdr:row>40</xdr:row>
      <xdr:rowOff>152399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zoomScale="75" workbookViewId="0">
      <selection activeCell="H7" sqref="H7:H75"/>
    </sheetView>
  </sheetViews>
  <sheetFormatPr defaultRowHeight="12.75" x14ac:dyDescent="0.2"/>
  <cols>
    <col min="1" max="1" width="18.85546875" style="1" customWidth="1"/>
    <col min="2" max="2" width="41.28515625" style="1" bestFit="1" customWidth="1"/>
    <col min="3" max="4" width="11.7109375" style="11" bestFit="1" customWidth="1"/>
    <col min="5" max="5" width="10.5703125" style="11" bestFit="1" customWidth="1"/>
    <col min="6" max="6" width="11.85546875" style="11" bestFit="1" customWidth="1"/>
    <col min="7" max="7" width="11.7109375" style="9" bestFit="1" customWidth="1"/>
    <col min="8" max="8" width="11.7109375" style="9" customWidth="1"/>
    <col min="9" max="10" width="11.85546875" style="9" customWidth="1"/>
    <col min="11" max="11" width="11.85546875" style="9" bestFit="1" customWidth="1"/>
    <col min="12" max="16384" width="9.140625" style="1"/>
  </cols>
  <sheetData>
    <row r="1" spans="1:11" ht="13.5" customHeight="1" x14ac:dyDescent="0.2">
      <c r="C1" s="12"/>
      <c r="G1" s="10"/>
      <c r="H1" s="10"/>
    </row>
    <row r="2" spans="1:11" ht="23.25" x14ac:dyDescent="0.35">
      <c r="A2" s="209" t="s">
        <v>131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1.25" customHeight="1" x14ac:dyDescent="0.25">
      <c r="A3" s="2"/>
      <c r="K3" s="13"/>
    </row>
    <row r="4" spans="1:11" ht="14.25" customHeight="1" thickBot="1" x14ac:dyDescent="0.25">
      <c r="G4" s="10"/>
      <c r="H4" s="10"/>
    </row>
    <row r="5" spans="1:11" ht="12.75" customHeight="1" x14ac:dyDescent="0.2">
      <c r="A5" s="211" t="s">
        <v>70</v>
      </c>
      <c r="B5" s="212"/>
      <c r="C5" s="215" t="s">
        <v>111</v>
      </c>
      <c r="D5" s="216"/>
      <c r="E5" s="216"/>
      <c r="F5" s="24"/>
      <c r="G5" s="217" t="s">
        <v>112</v>
      </c>
      <c r="H5" s="218"/>
      <c r="I5" s="218"/>
      <c r="J5" s="218"/>
      <c r="K5" s="219"/>
    </row>
    <row r="6" spans="1:11" x14ac:dyDescent="0.2">
      <c r="A6" s="213"/>
      <c r="B6" s="214"/>
      <c r="C6" s="25" t="s">
        <v>0</v>
      </c>
      <c r="D6" s="19" t="s">
        <v>1</v>
      </c>
      <c r="E6" s="19" t="s">
        <v>2</v>
      </c>
      <c r="F6" s="22" t="s">
        <v>113</v>
      </c>
      <c r="G6" s="26" t="s">
        <v>0</v>
      </c>
      <c r="H6" s="84" t="s">
        <v>130</v>
      </c>
      <c r="I6" s="20" t="s">
        <v>1</v>
      </c>
      <c r="J6" s="21" t="s">
        <v>100</v>
      </c>
      <c r="K6" s="73" t="s">
        <v>113</v>
      </c>
    </row>
    <row r="7" spans="1:11" s="44" customFormat="1" ht="16.5" thickBot="1" x14ac:dyDescent="0.3">
      <c r="A7" s="39" t="s">
        <v>3</v>
      </c>
      <c r="B7" s="40"/>
      <c r="C7" s="42">
        <f>C8+C11+C13+C20+C24+C30+C34+C37+C38+C44+C49+C57+C64+C70+C72</f>
        <v>4107753</v>
      </c>
      <c r="D7" s="43">
        <f>D8+D11+D13+D20+D24+D30+D34+D38+D44+D49+D57+D64+D70+D72</f>
        <v>2422136</v>
      </c>
      <c r="E7" s="43">
        <f>E8+E11+E13+E20+E24+E30+E34+E37+E38+E44+E49+E57+E64+E70+E72</f>
        <v>81213</v>
      </c>
      <c r="F7" s="41">
        <f>F8+F11+F13+F20+F24+F30+F34+F37+F38+F44+F49+F57+F64+F70+F72</f>
        <v>6611102</v>
      </c>
      <c r="G7" s="42" t="e">
        <f>G8+G11+G13+G20+G24+G30+G34+G37+G38+G44+G49+G57+G64+G70+G72</f>
        <v>#REF!</v>
      </c>
      <c r="H7" s="86" t="e">
        <f>G7/C7</f>
        <v>#REF!</v>
      </c>
      <c r="I7" s="43" t="e">
        <f>I8+I11+I13+I20+I24+I30+I34+I37+I38+I44+I49+I57+I64+I70+I72</f>
        <v>#REF!</v>
      </c>
      <c r="J7" s="43" t="e">
        <f>J8+J11+J13+J20+J24+J30+J34+J38+J37+J44+J49+J57+J64+J70+J72</f>
        <v>#REF!</v>
      </c>
      <c r="K7" s="74" t="e">
        <f>K8+K11+K13+K20+K24+K30+K34+K37+K38+K44+K49+K57+K64+K70+K72</f>
        <v>#REF!</v>
      </c>
    </row>
    <row r="8" spans="1:11" s="36" customFormat="1" ht="17.45" customHeight="1" x14ac:dyDescent="0.2">
      <c r="A8" s="28" t="s">
        <v>4</v>
      </c>
      <c r="B8" s="29"/>
      <c r="C8" s="58">
        <f>C9+C10</f>
        <v>168339</v>
      </c>
      <c r="D8" s="30">
        <f>D9+D10</f>
        <v>107289</v>
      </c>
      <c r="E8" s="30"/>
      <c r="F8" s="54">
        <f>C8+D8+E8</f>
        <v>275628</v>
      </c>
      <c r="G8" s="58" t="e">
        <f>G9+G10</f>
        <v>#REF!</v>
      </c>
      <c r="H8" s="87" t="e">
        <f t="shared" ref="H8:H71" si="0">G8/C8</f>
        <v>#REF!</v>
      </c>
      <c r="I8" s="30" t="e">
        <f>I9+I10</f>
        <v>#REF!</v>
      </c>
      <c r="J8" s="30" t="e">
        <f>J9+J10</f>
        <v>#REF!</v>
      </c>
      <c r="K8" s="75" t="e">
        <f>K9+K10</f>
        <v>#REF!</v>
      </c>
    </row>
    <row r="9" spans="1:11" ht="17.45" customHeight="1" x14ac:dyDescent="0.2">
      <c r="A9" s="3" t="s">
        <v>5</v>
      </c>
      <c r="B9" s="4" t="s">
        <v>6</v>
      </c>
      <c r="C9" s="59">
        <v>117552</v>
      </c>
      <c r="D9" s="16"/>
      <c r="E9" s="51"/>
      <c r="F9" s="55"/>
      <c r="G9" s="59" t="e">
        <f>#REF!</f>
        <v>#REF!</v>
      </c>
      <c r="H9" s="88" t="e">
        <f t="shared" si="0"/>
        <v>#REF!</v>
      </c>
      <c r="I9" s="16" t="e">
        <f>#REF!</f>
        <v>#REF!</v>
      </c>
      <c r="J9" s="68" t="e">
        <f>#REF!</f>
        <v>#REF!</v>
      </c>
      <c r="K9" s="76" t="e">
        <f>G9+I9+J9</f>
        <v>#REF!</v>
      </c>
    </row>
    <row r="10" spans="1:11" ht="17.45" customHeight="1" x14ac:dyDescent="0.2">
      <c r="A10" s="3" t="s">
        <v>78</v>
      </c>
      <c r="B10" s="4" t="s">
        <v>79</v>
      </c>
      <c r="C10" s="59">
        <v>50787</v>
      </c>
      <c r="D10" s="16">
        <v>107289</v>
      </c>
      <c r="E10" s="51"/>
      <c r="F10" s="55"/>
      <c r="G10" s="59" t="e">
        <f>#REF!</f>
        <v>#REF!</v>
      </c>
      <c r="H10" s="88" t="e">
        <f t="shared" si="0"/>
        <v>#REF!</v>
      </c>
      <c r="I10" s="16" t="e">
        <f>#REF!</f>
        <v>#REF!</v>
      </c>
      <c r="J10" s="68" t="e">
        <f>#REF!</f>
        <v>#REF!</v>
      </c>
      <c r="K10" s="76" t="e">
        <f>G10+I10+J10</f>
        <v>#REF!</v>
      </c>
    </row>
    <row r="11" spans="1:11" s="36" customFormat="1" ht="17.45" customHeight="1" x14ac:dyDescent="0.2">
      <c r="A11" s="31" t="s">
        <v>7</v>
      </c>
      <c r="B11" s="32"/>
      <c r="C11" s="60">
        <f>C12</f>
        <v>12392</v>
      </c>
      <c r="D11" s="37"/>
      <c r="E11" s="30"/>
      <c r="F11" s="56">
        <f>C11+D11+E11</f>
        <v>12392</v>
      </c>
      <c r="G11" s="60" t="e">
        <f>G12</f>
        <v>#REF!</v>
      </c>
      <c r="H11" s="89" t="e">
        <f t="shared" si="0"/>
        <v>#REF!</v>
      </c>
      <c r="I11" s="37" t="e">
        <f>I12</f>
        <v>#REF!</v>
      </c>
      <c r="J11" s="69" t="e">
        <f>J12</f>
        <v>#REF!</v>
      </c>
      <c r="K11" s="75" t="e">
        <f>K12</f>
        <v>#REF!</v>
      </c>
    </row>
    <row r="12" spans="1:11" ht="17.45" customHeight="1" x14ac:dyDescent="0.25">
      <c r="A12" s="3" t="s">
        <v>8</v>
      </c>
      <c r="B12" s="8" t="s">
        <v>72</v>
      </c>
      <c r="C12" s="59">
        <v>12392</v>
      </c>
      <c r="D12" s="16"/>
      <c r="E12" s="51"/>
      <c r="F12" s="55"/>
      <c r="G12" s="59" t="e">
        <f>#REF!</f>
        <v>#REF!</v>
      </c>
      <c r="H12" s="88" t="e">
        <f t="shared" si="0"/>
        <v>#REF!</v>
      </c>
      <c r="I12" s="16" t="e">
        <f>#REF!</f>
        <v>#REF!</v>
      </c>
      <c r="J12" s="68" t="e">
        <f>#REF!</f>
        <v>#REF!</v>
      </c>
      <c r="K12" s="76" t="e">
        <f>G12+I12+J12</f>
        <v>#REF!</v>
      </c>
    </row>
    <row r="13" spans="1:11" s="36" customFormat="1" ht="17.45" customHeight="1" x14ac:dyDescent="0.2">
      <c r="A13" s="31" t="s">
        <v>9</v>
      </c>
      <c r="B13" s="32"/>
      <c r="C13" s="60">
        <f>C14+C15+C16+C17+C18</f>
        <v>202789</v>
      </c>
      <c r="D13" s="37">
        <f>D14+D15+D16+D17+D18</f>
        <v>144000</v>
      </c>
      <c r="E13" s="30">
        <f>E14+E15+E16+E17+E18</f>
        <v>0</v>
      </c>
      <c r="F13" s="56">
        <f>C13+D13+E13</f>
        <v>346789</v>
      </c>
      <c r="G13" s="60" t="e">
        <f>G14+G15+G16+G17+G18+G19</f>
        <v>#REF!</v>
      </c>
      <c r="H13" s="89" t="e">
        <f t="shared" si="0"/>
        <v>#REF!</v>
      </c>
      <c r="I13" s="37" t="e">
        <f>I14+I15+I16+I17+I18+I19</f>
        <v>#REF!</v>
      </c>
      <c r="J13" s="69" t="e">
        <f>J14+J15+J16+J17+J18</f>
        <v>#REF!</v>
      </c>
      <c r="K13" s="75" t="e">
        <f>K14+K15+K16+K17+K18+K19</f>
        <v>#REF!</v>
      </c>
    </row>
    <row r="14" spans="1:11" ht="17.45" customHeight="1" x14ac:dyDescent="0.3">
      <c r="A14" s="3" t="s">
        <v>10</v>
      </c>
      <c r="B14" s="47" t="s">
        <v>73</v>
      </c>
      <c r="C14" s="59">
        <v>79654</v>
      </c>
      <c r="D14" s="16"/>
      <c r="E14" s="51"/>
      <c r="F14" s="55"/>
      <c r="G14" s="59" t="e">
        <f>#REF!</f>
        <v>#REF!</v>
      </c>
      <c r="H14" s="88" t="e">
        <f t="shared" si="0"/>
        <v>#REF!</v>
      </c>
      <c r="I14" s="16" t="e">
        <f>#REF!</f>
        <v>#REF!</v>
      </c>
      <c r="J14" s="68" t="e">
        <f>#REF!</f>
        <v>#REF!</v>
      </c>
      <c r="K14" s="76" t="e">
        <f t="shared" ref="K14:K19" si="1">G14+I14+J14</f>
        <v>#REF!</v>
      </c>
    </row>
    <row r="15" spans="1:11" ht="17.45" customHeight="1" x14ac:dyDescent="0.3">
      <c r="A15" s="3" t="s">
        <v>11</v>
      </c>
      <c r="B15" s="47" t="s">
        <v>74</v>
      </c>
      <c r="C15" s="59">
        <v>11031</v>
      </c>
      <c r="D15" s="16"/>
      <c r="E15" s="51"/>
      <c r="F15" s="55"/>
      <c r="G15" s="59" t="e">
        <f>#REF!</f>
        <v>#REF!</v>
      </c>
      <c r="H15" s="88" t="e">
        <f t="shared" si="0"/>
        <v>#REF!</v>
      </c>
      <c r="I15" s="16" t="e">
        <f>#REF!</f>
        <v>#REF!</v>
      </c>
      <c r="J15" s="68" t="e">
        <f>#REF!</f>
        <v>#REF!</v>
      </c>
      <c r="K15" s="76" t="e">
        <f t="shared" si="1"/>
        <v>#REF!</v>
      </c>
    </row>
    <row r="16" spans="1:11" ht="17.45" customHeight="1" x14ac:dyDescent="0.3">
      <c r="A16" s="3" t="s">
        <v>12</v>
      </c>
      <c r="B16" s="47" t="s">
        <v>75</v>
      </c>
      <c r="C16" s="59">
        <v>20048</v>
      </c>
      <c r="D16" s="16">
        <v>0</v>
      </c>
      <c r="E16" s="51"/>
      <c r="F16" s="55"/>
      <c r="G16" s="59" t="e">
        <f>#REF!</f>
        <v>#REF!</v>
      </c>
      <c r="H16" s="88" t="e">
        <f t="shared" si="0"/>
        <v>#REF!</v>
      </c>
      <c r="I16" s="16" t="e">
        <f>#REF!</f>
        <v>#REF!</v>
      </c>
      <c r="J16" s="68" t="e">
        <f>#REF!</f>
        <v>#REF!</v>
      </c>
      <c r="K16" s="76" t="e">
        <f t="shared" si="1"/>
        <v>#REF!</v>
      </c>
    </row>
    <row r="17" spans="1:11" ht="17.45" customHeight="1" x14ac:dyDescent="0.3">
      <c r="A17" s="3" t="s">
        <v>13</v>
      </c>
      <c r="B17" s="47" t="s">
        <v>76</v>
      </c>
      <c r="C17" s="59">
        <v>12351</v>
      </c>
      <c r="D17" s="16">
        <v>0</v>
      </c>
      <c r="E17" s="51"/>
      <c r="F17" s="55"/>
      <c r="G17" s="59" t="e">
        <f>#REF!</f>
        <v>#REF!</v>
      </c>
      <c r="H17" s="88" t="e">
        <f t="shared" si="0"/>
        <v>#REF!</v>
      </c>
      <c r="I17" s="16" t="e">
        <f>#REF!</f>
        <v>#REF!</v>
      </c>
      <c r="J17" s="68" t="e">
        <f>#REF!</f>
        <v>#REF!</v>
      </c>
      <c r="K17" s="76" t="e">
        <f t="shared" si="1"/>
        <v>#REF!</v>
      </c>
    </row>
    <row r="18" spans="1:11" ht="17.45" customHeight="1" x14ac:dyDescent="0.3">
      <c r="A18" s="5" t="s">
        <v>14</v>
      </c>
      <c r="B18" s="47" t="s">
        <v>77</v>
      </c>
      <c r="C18" s="59">
        <v>79705</v>
      </c>
      <c r="D18" s="16">
        <v>144000</v>
      </c>
      <c r="E18" s="51"/>
      <c r="F18" s="55"/>
      <c r="G18" s="59" t="e">
        <f>#REF!</f>
        <v>#REF!</v>
      </c>
      <c r="H18" s="88" t="e">
        <f t="shared" si="0"/>
        <v>#REF!</v>
      </c>
      <c r="I18" s="16" t="e">
        <f>#REF!</f>
        <v>#REF!</v>
      </c>
      <c r="J18" s="68" t="e">
        <f>#REF!</f>
        <v>#REF!</v>
      </c>
      <c r="K18" s="76" t="e">
        <f t="shared" si="1"/>
        <v>#REF!</v>
      </c>
    </row>
    <row r="19" spans="1:11" ht="17.45" customHeight="1" x14ac:dyDescent="0.3">
      <c r="A19" s="5" t="s">
        <v>114</v>
      </c>
      <c r="B19" s="47" t="s">
        <v>115</v>
      </c>
      <c r="C19" s="59"/>
      <c r="D19" s="16"/>
      <c r="E19" s="51"/>
      <c r="F19" s="55"/>
      <c r="G19" s="59" t="e">
        <f>#REF!</f>
        <v>#REF!</v>
      </c>
      <c r="H19" s="88">
        <v>0</v>
      </c>
      <c r="I19" s="16" t="e">
        <f>#REF!</f>
        <v>#REF!</v>
      </c>
      <c r="J19" s="68" t="e">
        <f>#REF!</f>
        <v>#REF!</v>
      </c>
      <c r="K19" s="76" t="e">
        <f t="shared" si="1"/>
        <v>#REF!</v>
      </c>
    </row>
    <row r="20" spans="1:11" s="36" customFormat="1" ht="17.45" customHeight="1" x14ac:dyDescent="0.2">
      <c r="A20" s="31" t="s">
        <v>103</v>
      </c>
      <c r="B20" s="33"/>
      <c r="C20" s="60">
        <f>C21+C22+C23</f>
        <v>10758</v>
      </c>
      <c r="D20" s="37"/>
      <c r="E20" s="30"/>
      <c r="F20" s="56">
        <f>C20+D20+E20</f>
        <v>10758</v>
      </c>
      <c r="G20" s="60" t="e">
        <f>G21+G22+G23</f>
        <v>#REF!</v>
      </c>
      <c r="H20" s="89" t="e">
        <f t="shared" si="0"/>
        <v>#REF!</v>
      </c>
      <c r="I20" s="37" t="e">
        <f>I21+I22+I23</f>
        <v>#REF!</v>
      </c>
      <c r="J20" s="69" t="e">
        <f>J21+J22+J23</f>
        <v>#REF!</v>
      </c>
      <c r="K20" s="75" t="e">
        <f>K21+K22+K23</f>
        <v>#REF!</v>
      </c>
    </row>
    <row r="21" spans="1:11" ht="17.45" customHeight="1" x14ac:dyDescent="0.3">
      <c r="A21" s="3" t="s">
        <v>15</v>
      </c>
      <c r="B21" s="47" t="s">
        <v>80</v>
      </c>
      <c r="C21" s="59">
        <v>3319</v>
      </c>
      <c r="D21" s="16"/>
      <c r="E21" s="51"/>
      <c r="F21" s="55"/>
      <c r="G21" s="59" t="e">
        <f>#REF!</f>
        <v>#REF!</v>
      </c>
      <c r="H21" s="88" t="e">
        <f t="shared" si="0"/>
        <v>#REF!</v>
      </c>
      <c r="I21" s="16" t="e">
        <f>#REF!</f>
        <v>#REF!</v>
      </c>
      <c r="J21" s="68" t="e">
        <f>#REF!</f>
        <v>#REF!</v>
      </c>
      <c r="K21" s="76" t="e">
        <f>G21+I21+J21</f>
        <v>#REF!</v>
      </c>
    </row>
    <row r="22" spans="1:11" ht="17.45" customHeight="1" x14ac:dyDescent="0.25">
      <c r="A22" s="3" t="s">
        <v>16</v>
      </c>
      <c r="B22" s="8" t="s">
        <v>81</v>
      </c>
      <c r="C22" s="59">
        <v>3639</v>
      </c>
      <c r="D22" s="16"/>
      <c r="E22" s="51"/>
      <c r="F22" s="55"/>
      <c r="G22" s="59" t="e">
        <f>#REF!</f>
        <v>#REF!</v>
      </c>
      <c r="H22" s="88" t="e">
        <f t="shared" si="0"/>
        <v>#REF!</v>
      </c>
      <c r="I22" s="16" t="e">
        <f>#REF!</f>
        <v>#REF!</v>
      </c>
      <c r="J22" s="68" t="e">
        <f>#REF!</f>
        <v>#REF!</v>
      </c>
      <c r="K22" s="76" t="e">
        <f>G22+I22+J22</f>
        <v>#REF!</v>
      </c>
    </row>
    <row r="23" spans="1:11" ht="17.45" customHeight="1" x14ac:dyDescent="0.25">
      <c r="A23" s="3" t="s">
        <v>101</v>
      </c>
      <c r="B23" s="8" t="s">
        <v>102</v>
      </c>
      <c r="C23" s="59">
        <v>3800</v>
      </c>
      <c r="D23" s="16"/>
      <c r="E23" s="51"/>
      <c r="F23" s="55"/>
      <c r="G23" s="59" t="e">
        <f>#REF!</f>
        <v>#REF!</v>
      </c>
      <c r="H23" s="88" t="e">
        <f t="shared" si="0"/>
        <v>#REF!</v>
      </c>
      <c r="I23" s="16" t="e">
        <f>#REF!</f>
        <v>#REF!</v>
      </c>
      <c r="J23" s="68" t="e">
        <f>#REF!</f>
        <v>#REF!</v>
      </c>
      <c r="K23" s="76" t="e">
        <f>G23+I23+J23</f>
        <v>#REF!</v>
      </c>
    </row>
    <row r="24" spans="1:11" s="36" customFormat="1" ht="17.45" customHeight="1" x14ac:dyDescent="0.2">
      <c r="A24" s="31" t="s">
        <v>17</v>
      </c>
      <c r="B24" s="34"/>
      <c r="C24" s="60">
        <f>C25+C26+C27+C28</f>
        <v>322272</v>
      </c>
      <c r="D24" s="37">
        <f>D25+D26+D27+D28</f>
        <v>461</v>
      </c>
      <c r="E24" s="30">
        <f>E25+E26+E27+E28</f>
        <v>2426</v>
      </c>
      <c r="F24" s="56">
        <f>C24+D24+E24</f>
        <v>325159</v>
      </c>
      <c r="G24" s="60" t="e">
        <f>G25+G26+G27+G28+G29</f>
        <v>#REF!</v>
      </c>
      <c r="H24" s="89" t="e">
        <f t="shared" si="0"/>
        <v>#REF!</v>
      </c>
      <c r="I24" s="37" t="e">
        <f>I25+I26+I27+I28+I29</f>
        <v>#REF!</v>
      </c>
      <c r="J24" s="69" t="e">
        <f>J25+J26+J27+J28+J29</f>
        <v>#REF!</v>
      </c>
      <c r="K24" s="75" t="e">
        <f>K25+K26+K27+K28+K29</f>
        <v>#REF!</v>
      </c>
    </row>
    <row r="25" spans="1:11" ht="17.45" customHeight="1" x14ac:dyDescent="0.3">
      <c r="A25" s="5" t="s">
        <v>18</v>
      </c>
      <c r="B25" s="62" t="s">
        <v>19</v>
      </c>
      <c r="C25" s="59">
        <v>204349</v>
      </c>
      <c r="D25" s="16">
        <v>461</v>
      </c>
      <c r="E25" s="51">
        <v>2426</v>
      </c>
      <c r="F25" s="55"/>
      <c r="G25" s="59" t="e">
        <f>#REF!</f>
        <v>#REF!</v>
      </c>
      <c r="H25" s="88" t="e">
        <f t="shared" si="0"/>
        <v>#REF!</v>
      </c>
      <c r="I25" s="16" t="e">
        <f>#REF!</f>
        <v>#REF!</v>
      </c>
      <c r="J25" s="68" t="e">
        <f>#REF!</f>
        <v>#REF!</v>
      </c>
      <c r="K25" s="76" t="e">
        <f>G25+I25+J25</f>
        <v>#REF!</v>
      </c>
    </row>
    <row r="26" spans="1:11" ht="17.45" customHeight="1" x14ac:dyDescent="0.3">
      <c r="A26" s="5" t="s">
        <v>20</v>
      </c>
      <c r="B26" s="47" t="s">
        <v>21</v>
      </c>
      <c r="C26" s="59">
        <v>266</v>
      </c>
      <c r="D26" s="16">
        <v>0</v>
      </c>
      <c r="E26" s="51"/>
      <c r="F26" s="55"/>
      <c r="G26" s="59" t="e">
        <f>#REF!</f>
        <v>#REF!</v>
      </c>
      <c r="H26" s="88" t="e">
        <f t="shared" si="0"/>
        <v>#REF!</v>
      </c>
      <c r="I26" s="16" t="e">
        <f>#REF!</f>
        <v>#REF!</v>
      </c>
      <c r="J26" s="68" t="e">
        <f>#REF!</f>
        <v>#REF!</v>
      </c>
      <c r="K26" s="76" t="e">
        <f>G26+I26+J26</f>
        <v>#REF!</v>
      </c>
    </row>
    <row r="27" spans="1:11" ht="17.45" customHeight="1" x14ac:dyDescent="0.3">
      <c r="A27" s="5" t="s">
        <v>22</v>
      </c>
      <c r="B27" s="47" t="s">
        <v>23</v>
      </c>
      <c r="C27" s="59">
        <v>8634</v>
      </c>
      <c r="D27" s="16"/>
      <c r="E27" s="51"/>
      <c r="F27" s="55"/>
      <c r="G27" s="59" t="e">
        <f>#REF!</f>
        <v>#REF!</v>
      </c>
      <c r="H27" s="88" t="e">
        <f t="shared" si="0"/>
        <v>#REF!</v>
      </c>
      <c r="I27" s="16" t="e">
        <f>#REF!</f>
        <v>#REF!</v>
      </c>
      <c r="J27" s="68" t="e">
        <f>#REF!</f>
        <v>#REF!</v>
      </c>
      <c r="K27" s="76" t="e">
        <f>G27+I27+J27</f>
        <v>#REF!</v>
      </c>
    </row>
    <row r="28" spans="1:11" ht="17.45" customHeight="1" x14ac:dyDescent="0.25">
      <c r="A28" s="5" t="s">
        <v>24</v>
      </c>
      <c r="B28" s="8" t="s">
        <v>82</v>
      </c>
      <c r="C28" s="59">
        <v>109023</v>
      </c>
      <c r="D28" s="16"/>
      <c r="E28" s="51"/>
      <c r="F28" s="55"/>
      <c r="G28" s="59" t="e">
        <f>#REF!</f>
        <v>#REF!</v>
      </c>
      <c r="H28" s="88" t="e">
        <f t="shared" si="0"/>
        <v>#REF!</v>
      </c>
      <c r="I28" s="16" t="e">
        <f>#REF!</f>
        <v>#REF!</v>
      </c>
      <c r="J28" s="68" t="e">
        <f>#REF!</f>
        <v>#REF!</v>
      </c>
      <c r="K28" s="76" t="e">
        <f>G28+I28+J28</f>
        <v>#REF!</v>
      </c>
    </row>
    <row r="29" spans="1:11" ht="17.45" customHeight="1" x14ac:dyDescent="0.25">
      <c r="A29" s="5" t="s">
        <v>116</v>
      </c>
      <c r="B29" s="8" t="s">
        <v>117</v>
      </c>
      <c r="C29" s="59"/>
      <c r="D29" s="16"/>
      <c r="E29" s="51"/>
      <c r="F29" s="55"/>
      <c r="G29" s="59" t="e">
        <f>#REF!</f>
        <v>#REF!</v>
      </c>
      <c r="H29" s="88">
        <v>0</v>
      </c>
      <c r="I29" s="16" t="e">
        <f>#REF!</f>
        <v>#REF!</v>
      </c>
      <c r="J29" s="68" t="e">
        <f>#REF!</f>
        <v>#REF!</v>
      </c>
      <c r="K29" s="76" t="e">
        <f>G29+I29+J29</f>
        <v>#REF!</v>
      </c>
    </row>
    <row r="30" spans="1:11" s="36" customFormat="1" ht="17.45" customHeight="1" x14ac:dyDescent="0.2">
      <c r="A30" s="31" t="s">
        <v>25</v>
      </c>
      <c r="B30" s="32"/>
      <c r="C30" s="60">
        <f>C31+C32+C33</f>
        <v>294479</v>
      </c>
      <c r="D30" s="37">
        <f>D31+D32+D33</f>
        <v>852204</v>
      </c>
      <c r="E30" s="30"/>
      <c r="F30" s="56">
        <f>C30+D30+E30</f>
        <v>1146683</v>
      </c>
      <c r="G30" s="60" t="e">
        <f>G31+G32+G33</f>
        <v>#REF!</v>
      </c>
      <c r="H30" s="89" t="e">
        <f t="shared" si="0"/>
        <v>#REF!</v>
      </c>
      <c r="I30" s="37" t="e">
        <f>I31+I32+I33</f>
        <v>#REF!</v>
      </c>
      <c r="J30" s="69" t="e">
        <f>J31+J32+J33</f>
        <v>#REF!</v>
      </c>
      <c r="K30" s="75" t="e">
        <f>K31+K32+K33</f>
        <v>#REF!</v>
      </c>
    </row>
    <row r="31" spans="1:11" ht="17.45" customHeight="1" x14ac:dyDescent="0.25">
      <c r="A31" s="5" t="s">
        <v>26</v>
      </c>
      <c r="B31" s="48" t="s">
        <v>27</v>
      </c>
      <c r="C31" s="59">
        <v>256297</v>
      </c>
      <c r="D31" s="16"/>
      <c r="E31" s="51"/>
      <c r="F31" s="55"/>
      <c r="G31" s="59" t="e">
        <f>#REF!</f>
        <v>#REF!</v>
      </c>
      <c r="H31" s="88" t="e">
        <f t="shared" si="0"/>
        <v>#REF!</v>
      </c>
      <c r="I31" s="16" t="e">
        <f>#REF!</f>
        <v>#REF!</v>
      </c>
      <c r="J31" s="68" t="e">
        <f>#REF!</f>
        <v>#REF!</v>
      </c>
      <c r="K31" s="76" t="e">
        <f>G31+I31+J31</f>
        <v>#REF!</v>
      </c>
    </row>
    <row r="32" spans="1:11" ht="17.45" customHeight="1" x14ac:dyDescent="0.25">
      <c r="A32" s="5" t="s">
        <v>105</v>
      </c>
      <c r="B32" s="48" t="s">
        <v>106</v>
      </c>
      <c r="C32" s="59">
        <v>34171</v>
      </c>
      <c r="D32" s="16">
        <v>852204</v>
      </c>
      <c r="E32" s="51"/>
      <c r="F32" s="55"/>
      <c r="G32" s="59" t="e">
        <f>#REF!</f>
        <v>#REF!</v>
      </c>
      <c r="H32" s="88" t="e">
        <f t="shared" si="0"/>
        <v>#REF!</v>
      </c>
      <c r="I32" s="16" t="e">
        <f>#REF!</f>
        <v>#REF!</v>
      </c>
      <c r="J32" s="68" t="e">
        <f>#REF!</f>
        <v>#REF!</v>
      </c>
      <c r="K32" s="76" t="e">
        <f>G32+I32+J32</f>
        <v>#REF!</v>
      </c>
    </row>
    <row r="33" spans="1:11" ht="17.45" customHeight="1" x14ac:dyDescent="0.25">
      <c r="A33" s="5" t="s">
        <v>104</v>
      </c>
      <c r="B33" s="48" t="s">
        <v>107</v>
      </c>
      <c r="C33" s="59">
        <v>4011</v>
      </c>
      <c r="D33" s="16"/>
      <c r="E33" s="51"/>
      <c r="F33" s="55"/>
      <c r="G33" s="59" t="e">
        <f>#REF!</f>
        <v>#REF!</v>
      </c>
      <c r="H33" s="88" t="e">
        <f t="shared" si="0"/>
        <v>#REF!</v>
      </c>
      <c r="I33" s="16" t="e">
        <f>#REF!</f>
        <v>#REF!</v>
      </c>
      <c r="J33" s="68" t="e">
        <f>#REF!</f>
        <v>#REF!</v>
      </c>
      <c r="K33" s="76" t="e">
        <f>G33+I33+J33</f>
        <v>#REF!</v>
      </c>
    </row>
    <row r="34" spans="1:11" s="36" customFormat="1" ht="17.45" customHeight="1" x14ac:dyDescent="0.2">
      <c r="A34" s="31" t="s">
        <v>28</v>
      </c>
      <c r="B34" s="32"/>
      <c r="C34" s="60">
        <f>C35</f>
        <v>131116</v>
      </c>
      <c r="D34" s="37">
        <f>D35</f>
        <v>0</v>
      </c>
      <c r="E34" s="30">
        <f>E35</f>
        <v>0</v>
      </c>
      <c r="F34" s="56">
        <f>C34+D34+E34</f>
        <v>131116</v>
      </c>
      <c r="G34" s="60" t="e">
        <f>G35+G36</f>
        <v>#REF!</v>
      </c>
      <c r="H34" s="89" t="e">
        <f t="shared" si="0"/>
        <v>#REF!</v>
      </c>
      <c r="I34" s="37" t="e">
        <f>I35+I36</f>
        <v>#REF!</v>
      </c>
      <c r="J34" s="69">
        <v>0</v>
      </c>
      <c r="K34" s="75" t="e">
        <f>K35+K36</f>
        <v>#REF!</v>
      </c>
    </row>
    <row r="35" spans="1:11" ht="17.45" customHeight="1" x14ac:dyDescent="0.25">
      <c r="A35" s="5" t="s">
        <v>29</v>
      </c>
      <c r="B35" s="8" t="s">
        <v>30</v>
      </c>
      <c r="C35" s="59">
        <v>131116</v>
      </c>
      <c r="D35" s="16">
        <v>0</v>
      </c>
      <c r="E35" s="51"/>
      <c r="F35" s="55"/>
      <c r="G35" s="59" t="e">
        <f>#REF!</f>
        <v>#REF!</v>
      </c>
      <c r="H35" s="88" t="e">
        <f t="shared" si="0"/>
        <v>#REF!</v>
      </c>
      <c r="I35" s="16" t="e">
        <f>#REF!</f>
        <v>#REF!</v>
      </c>
      <c r="J35" s="68" t="e">
        <f>#REF!</f>
        <v>#REF!</v>
      </c>
      <c r="K35" s="76" t="e">
        <f>G35+I35+J35</f>
        <v>#REF!</v>
      </c>
    </row>
    <row r="36" spans="1:11" ht="17.45" customHeight="1" x14ac:dyDescent="0.25">
      <c r="A36" s="5" t="s">
        <v>118</v>
      </c>
      <c r="B36" s="8" t="s">
        <v>119</v>
      </c>
      <c r="C36" s="59"/>
      <c r="D36" s="16"/>
      <c r="E36" s="51"/>
      <c r="F36" s="55"/>
      <c r="G36" s="59" t="e">
        <f>#REF!</f>
        <v>#REF!</v>
      </c>
      <c r="H36" s="88">
        <v>0</v>
      </c>
      <c r="I36" s="16" t="e">
        <f>#REF!</f>
        <v>#REF!</v>
      </c>
      <c r="J36" s="68" t="e">
        <f>#REF!</f>
        <v>#REF!</v>
      </c>
      <c r="K36" s="76" t="e">
        <f>G36+I36+J36</f>
        <v>#REF!</v>
      </c>
    </row>
    <row r="37" spans="1:11" s="36" customFormat="1" ht="17.45" customHeight="1" x14ac:dyDescent="0.2">
      <c r="A37" s="31" t="s">
        <v>31</v>
      </c>
      <c r="B37" s="32"/>
      <c r="C37" s="60">
        <v>0</v>
      </c>
      <c r="D37" s="37">
        <v>0</v>
      </c>
      <c r="E37" s="30">
        <v>0</v>
      </c>
      <c r="F37" s="56">
        <v>0</v>
      </c>
      <c r="G37" s="60" t="e">
        <f>#REF!</f>
        <v>#REF!</v>
      </c>
      <c r="H37" s="89">
        <v>0</v>
      </c>
      <c r="I37" s="37" t="e">
        <f>#REF!</f>
        <v>#REF!</v>
      </c>
      <c r="J37" s="69" t="e">
        <f>#REF!</f>
        <v>#REF!</v>
      </c>
      <c r="K37" s="75" t="e">
        <f>G37+I37+J37</f>
        <v>#REF!</v>
      </c>
    </row>
    <row r="38" spans="1:11" s="36" customFormat="1" ht="17.45" customHeight="1" x14ac:dyDescent="0.2">
      <c r="A38" s="31" t="s">
        <v>32</v>
      </c>
      <c r="B38" s="32"/>
      <c r="C38" s="60">
        <f>C39+C40+C41+C42+C43</f>
        <v>1924607</v>
      </c>
      <c r="D38" s="37">
        <f>D39+D40+D41+D42+D43</f>
        <v>1032264</v>
      </c>
      <c r="E38" s="52">
        <f>E39+E40+E41+E42+E43</f>
        <v>0</v>
      </c>
      <c r="F38" s="56">
        <f>C38+D38+E38</f>
        <v>2956871</v>
      </c>
      <c r="G38" s="60" t="e">
        <f>G39+G40+G41+G42+G43</f>
        <v>#REF!</v>
      </c>
      <c r="H38" s="89" t="e">
        <f t="shared" si="0"/>
        <v>#REF!</v>
      </c>
      <c r="I38" s="37" t="e">
        <f>I39+I40+I41+I42+I43</f>
        <v>#REF!</v>
      </c>
      <c r="J38" s="69" t="e">
        <f>J39+J40+J41+J42+J43</f>
        <v>#REF!</v>
      </c>
      <c r="K38" s="77" t="e">
        <f>K39+K40+K41+K42+K43</f>
        <v>#REF!</v>
      </c>
    </row>
    <row r="39" spans="1:11" ht="17.45" customHeight="1" x14ac:dyDescent="0.3">
      <c r="A39" s="5" t="s">
        <v>33</v>
      </c>
      <c r="B39" s="47" t="s">
        <v>35</v>
      </c>
      <c r="C39" s="59">
        <v>433680</v>
      </c>
      <c r="D39" s="16">
        <v>11600</v>
      </c>
      <c r="E39" s="53"/>
      <c r="F39" s="55"/>
      <c r="G39" s="59" t="e">
        <f>#REF!</f>
        <v>#REF!</v>
      </c>
      <c r="H39" s="88" t="e">
        <f t="shared" si="0"/>
        <v>#REF!</v>
      </c>
      <c r="I39" s="16" t="e">
        <f>#REF!</f>
        <v>#REF!</v>
      </c>
      <c r="J39" s="68" t="e">
        <f>#REF!</f>
        <v>#REF!</v>
      </c>
      <c r="K39" s="78" t="e">
        <f>G39+I39+J39</f>
        <v>#REF!</v>
      </c>
    </row>
    <row r="40" spans="1:11" ht="17.45" customHeight="1" x14ac:dyDescent="0.25">
      <c r="A40" s="5" t="s">
        <v>34</v>
      </c>
      <c r="B40" s="8" t="s">
        <v>37</v>
      </c>
      <c r="C40" s="59">
        <v>1077494</v>
      </c>
      <c r="D40" s="16">
        <v>1015684</v>
      </c>
      <c r="E40" s="53"/>
      <c r="F40" s="55"/>
      <c r="G40" s="59" t="e">
        <f>#REF!</f>
        <v>#REF!</v>
      </c>
      <c r="H40" s="88" t="e">
        <f t="shared" si="0"/>
        <v>#REF!</v>
      </c>
      <c r="I40" s="16" t="e">
        <f>#REF!</f>
        <v>#REF!</v>
      </c>
      <c r="J40" s="68" t="e">
        <f>#REF!</f>
        <v>#REF!</v>
      </c>
      <c r="K40" s="78" t="e">
        <f>G40+I40+J40</f>
        <v>#REF!</v>
      </c>
    </row>
    <row r="41" spans="1:11" ht="17.45" customHeight="1" x14ac:dyDescent="0.25">
      <c r="A41" s="5" t="s">
        <v>36</v>
      </c>
      <c r="B41" s="8" t="s">
        <v>39</v>
      </c>
      <c r="C41" s="59">
        <v>313685</v>
      </c>
      <c r="D41" s="16">
        <v>4980</v>
      </c>
      <c r="E41" s="53"/>
      <c r="F41" s="55"/>
      <c r="G41" s="59" t="e">
        <f>#REF!</f>
        <v>#REF!</v>
      </c>
      <c r="H41" s="88" t="e">
        <f t="shared" si="0"/>
        <v>#REF!</v>
      </c>
      <c r="I41" s="16" t="e">
        <f>#REF!</f>
        <v>#REF!</v>
      </c>
      <c r="J41" s="68" t="e">
        <f>#REF!</f>
        <v>#REF!</v>
      </c>
      <c r="K41" s="78" t="e">
        <f>G41+I41+J41</f>
        <v>#REF!</v>
      </c>
    </row>
    <row r="42" spans="1:11" ht="17.45" customHeight="1" x14ac:dyDescent="0.25">
      <c r="A42" s="5" t="s">
        <v>38</v>
      </c>
      <c r="B42" s="8" t="s">
        <v>83</v>
      </c>
      <c r="C42" s="59">
        <v>28381</v>
      </c>
      <c r="D42" s="16"/>
      <c r="E42" s="53"/>
      <c r="F42" s="55"/>
      <c r="G42" s="59" t="e">
        <f>#REF!</f>
        <v>#REF!</v>
      </c>
      <c r="H42" s="88" t="e">
        <f t="shared" si="0"/>
        <v>#REF!</v>
      </c>
      <c r="I42" s="16" t="e">
        <f>#REF!</f>
        <v>#REF!</v>
      </c>
      <c r="J42" s="68" t="e">
        <f>#REF!</f>
        <v>#REF!</v>
      </c>
      <c r="K42" s="78" t="e">
        <f>G42+I42+J42</f>
        <v>#REF!</v>
      </c>
    </row>
    <row r="43" spans="1:11" ht="17.45" customHeight="1" x14ac:dyDescent="0.25">
      <c r="A43" s="6" t="s">
        <v>40</v>
      </c>
      <c r="B43" s="49" t="s">
        <v>84</v>
      </c>
      <c r="C43" s="59">
        <v>71367</v>
      </c>
      <c r="D43" s="16"/>
      <c r="E43" s="53"/>
      <c r="F43" s="55"/>
      <c r="G43" s="59" t="e">
        <f>#REF!</f>
        <v>#REF!</v>
      </c>
      <c r="H43" s="88" t="e">
        <f t="shared" si="0"/>
        <v>#REF!</v>
      </c>
      <c r="I43" s="16" t="e">
        <f>#REF!</f>
        <v>#REF!</v>
      </c>
      <c r="J43" s="68" t="e">
        <f>#REF!</f>
        <v>#REF!</v>
      </c>
      <c r="K43" s="78" t="e">
        <f>G43+I43+J43</f>
        <v>#REF!</v>
      </c>
    </row>
    <row r="44" spans="1:11" s="36" customFormat="1" ht="17.45" customHeight="1" x14ac:dyDescent="0.2">
      <c r="A44" s="31" t="s">
        <v>41</v>
      </c>
      <c r="B44" s="33"/>
      <c r="C44" s="60">
        <f>C45+C46+C47</f>
        <v>66937</v>
      </c>
      <c r="D44" s="37"/>
      <c r="E44" s="37"/>
      <c r="F44" s="56">
        <f>C44+D44+E44</f>
        <v>66937</v>
      </c>
      <c r="G44" s="60" t="e">
        <f>G45+G46+G47+G48</f>
        <v>#REF!</v>
      </c>
      <c r="H44" s="89" t="e">
        <f t="shared" si="0"/>
        <v>#REF!</v>
      </c>
      <c r="I44" s="37" t="e">
        <f>I45+I46+I47+I48</f>
        <v>#REF!</v>
      </c>
      <c r="J44" s="37">
        <f>J45+J46+J47+J48</f>
        <v>0</v>
      </c>
      <c r="K44" s="79" t="e">
        <f>K45+K46+K47+K48</f>
        <v>#REF!</v>
      </c>
    </row>
    <row r="45" spans="1:11" ht="17.45" customHeight="1" x14ac:dyDescent="0.3">
      <c r="A45" s="5" t="s">
        <v>42</v>
      </c>
      <c r="B45" s="47" t="s">
        <v>44</v>
      </c>
      <c r="C45" s="59">
        <v>2000</v>
      </c>
      <c r="D45" s="16"/>
      <c r="E45" s="16"/>
      <c r="F45" s="55"/>
      <c r="G45" s="59" t="e">
        <f>#REF!</f>
        <v>#REF!</v>
      </c>
      <c r="H45" s="88" t="e">
        <f t="shared" si="0"/>
        <v>#REF!</v>
      </c>
      <c r="I45" s="16" t="e">
        <f>#REF!</f>
        <v>#REF!</v>
      </c>
      <c r="J45" s="16">
        <v>0</v>
      </c>
      <c r="K45" s="80" t="e">
        <f>G45+I45+J45</f>
        <v>#REF!</v>
      </c>
    </row>
    <row r="46" spans="1:11" ht="17.45" customHeight="1" x14ac:dyDescent="0.25">
      <c r="A46" s="5" t="s">
        <v>43</v>
      </c>
      <c r="B46" s="8" t="s">
        <v>46</v>
      </c>
      <c r="C46" s="59">
        <v>64539</v>
      </c>
      <c r="D46" s="16"/>
      <c r="E46" s="16"/>
      <c r="F46" s="55"/>
      <c r="G46" s="59" t="e">
        <f>#REF!</f>
        <v>#REF!</v>
      </c>
      <c r="H46" s="88" t="e">
        <f t="shared" si="0"/>
        <v>#REF!</v>
      </c>
      <c r="I46" s="16" t="e">
        <f>#REF!</f>
        <v>#REF!</v>
      </c>
      <c r="J46" s="16">
        <v>0</v>
      </c>
      <c r="K46" s="80" t="e">
        <f>G46+I46+J46</f>
        <v>#REF!</v>
      </c>
    </row>
    <row r="47" spans="1:11" ht="17.45" customHeight="1" x14ac:dyDescent="0.3">
      <c r="A47" s="5" t="s">
        <v>45</v>
      </c>
      <c r="B47" s="47" t="s">
        <v>85</v>
      </c>
      <c r="C47" s="59">
        <v>398</v>
      </c>
      <c r="D47" s="16"/>
      <c r="E47" s="16"/>
      <c r="F47" s="55"/>
      <c r="G47" s="59" t="e">
        <f>#REF!</f>
        <v>#REF!</v>
      </c>
      <c r="H47" s="88" t="e">
        <f t="shared" si="0"/>
        <v>#REF!</v>
      </c>
      <c r="I47" s="16" t="e">
        <f>#REF!</f>
        <v>#REF!</v>
      </c>
      <c r="J47" s="16">
        <v>0</v>
      </c>
      <c r="K47" s="80" t="e">
        <f>G47+I47+J47</f>
        <v>#REF!</v>
      </c>
    </row>
    <row r="48" spans="1:11" ht="17.45" customHeight="1" x14ac:dyDescent="0.3">
      <c r="A48" s="5" t="s">
        <v>120</v>
      </c>
      <c r="B48" s="47" t="s">
        <v>121</v>
      </c>
      <c r="C48" s="59"/>
      <c r="D48" s="16"/>
      <c r="E48" s="16"/>
      <c r="F48" s="55"/>
      <c r="G48" s="59" t="e">
        <f>#REF!</f>
        <v>#REF!</v>
      </c>
      <c r="H48" s="88">
        <v>0</v>
      </c>
      <c r="I48" s="16" t="e">
        <f>#REF!</f>
        <v>#REF!</v>
      </c>
      <c r="J48" s="16">
        <v>0</v>
      </c>
      <c r="K48" s="80" t="e">
        <f>G48+I48+J48</f>
        <v>#REF!</v>
      </c>
    </row>
    <row r="49" spans="1:11" s="36" customFormat="1" ht="17.45" customHeight="1" x14ac:dyDescent="0.2">
      <c r="A49" s="31" t="s">
        <v>47</v>
      </c>
      <c r="B49" s="33"/>
      <c r="C49" s="60">
        <f>C50+C51+C52+C53+C54+C55</f>
        <v>122155</v>
      </c>
      <c r="D49" s="37">
        <f>D50+D51+D52+D53+D54+D55</f>
        <v>9643</v>
      </c>
      <c r="E49" s="37"/>
      <c r="F49" s="56">
        <f>C49+D49+E49</f>
        <v>131798</v>
      </c>
      <c r="G49" s="60" t="e">
        <f>SUM(G50:G55)</f>
        <v>#REF!</v>
      </c>
      <c r="H49" s="89" t="e">
        <f t="shared" si="0"/>
        <v>#REF!</v>
      </c>
      <c r="I49" s="37" t="e">
        <f>I50+I51+I52+I53+I54+I55+I56</f>
        <v>#REF!</v>
      </c>
      <c r="J49" s="37" t="e">
        <f>SUM(J50:J55)</f>
        <v>#REF!</v>
      </c>
      <c r="K49" s="79" t="e">
        <f>K50+K51+K52+K53+K54+K55+K56</f>
        <v>#REF!</v>
      </c>
    </row>
    <row r="50" spans="1:11" ht="17.45" customHeight="1" x14ac:dyDescent="0.3">
      <c r="A50" s="5" t="s">
        <v>48</v>
      </c>
      <c r="B50" s="47" t="s">
        <v>86</v>
      </c>
      <c r="C50" s="59">
        <v>22602</v>
      </c>
      <c r="D50" s="16"/>
      <c r="E50" s="16"/>
      <c r="F50" s="55"/>
      <c r="G50" s="59" t="e">
        <f>#REF!</f>
        <v>#REF!</v>
      </c>
      <c r="H50" s="88" t="e">
        <f t="shared" si="0"/>
        <v>#REF!</v>
      </c>
      <c r="I50" s="16" t="e">
        <f>#REF!</f>
        <v>#REF!</v>
      </c>
      <c r="J50" s="16" t="e">
        <f>#REF!</f>
        <v>#REF!</v>
      </c>
      <c r="K50" s="80" t="e">
        <f t="shared" ref="K50:K56" si="2">G50+I50+J50</f>
        <v>#REF!</v>
      </c>
    </row>
    <row r="51" spans="1:11" ht="17.45" customHeight="1" x14ac:dyDescent="0.25">
      <c r="A51" s="5" t="s">
        <v>49</v>
      </c>
      <c r="B51" s="8" t="s">
        <v>50</v>
      </c>
      <c r="C51" s="59">
        <v>48300</v>
      </c>
      <c r="D51" s="16">
        <v>8647</v>
      </c>
      <c r="E51" s="16"/>
      <c r="F51" s="55"/>
      <c r="G51" s="59" t="e">
        <f>#REF!</f>
        <v>#REF!</v>
      </c>
      <c r="H51" s="88" t="e">
        <f t="shared" si="0"/>
        <v>#REF!</v>
      </c>
      <c r="I51" s="16" t="e">
        <f>#REF!</f>
        <v>#REF!</v>
      </c>
      <c r="J51" s="16" t="e">
        <f>#REF!</f>
        <v>#REF!</v>
      </c>
      <c r="K51" s="80" t="e">
        <f t="shared" si="2"/>
        <v>#REF!</v>
      </c>
    </row>
    <row r="52" spans="1:11" ht="17.45" customHeight="1" x14ac:dyDescent="0.25">
      <c r="A52" s="5" t="s">
        <v>51</v>
      </c>
      <c r="B52" s="8" t="s">
        <v>87</v>
      </c>
      <c r="C52" s="59">
        <v>30053</v>
      </c>
      <c r="D52" s="16"/>
      <c r="E52" s="16"/>
      <c r="F52" s="55"/>
      <c r="G52" s="59" t="e">
        <f>#REF!</f>
        <v>#REF!</v>
      </c>
      <c r="H52" s="88" t="e">
        <f t="shared" si="0"/>
        <v>#REF!</v>
      </c>
      <c r="I52" s="16" t="e">
        <f>#REF!</f>
        <v>#REF!</v>
      </c>
      <c r="J52" s="16" t="e">
        <f>#REF!</f>
        <v>#REF!</v>
      </c>
      <c r="K52" s="80" t="e">
        <f t="shared" si="2"/>
        <v>#REF!</v>
      </c>
    </row>
    <row r="53" spans="1:11" ht="17.45" customHeight="1" x14ac:dyDescent="0.25">
      <c r="A53" s="45" t="s">
        <v>53</v>
      </c>
      <c r="B53" s="8" t="s">
        <v>88</v>
      </c>
      <c r="C53" s="59">
        <v>7200</v>
      </c>
      <c r="D53" s="16"/>
      <c r="E53" s="27"/>
      <c r="F53" s="55"/>
      <c r="G53" s="59" t="e">
        <f>#REF!</f>
        <v>#REF!</v>
      </c>
      <c r="H53" s="88" t="e">
        <f t="shared" si="0"/>
        <v>#REF!</v>
      </c>
      <c r="I53" s="16" t="e">
        <f>#REF!</f>
        <v>#REF!</v>
      </c>
      <c r="J53" s="16" t="e">
        <f>#REF!</f>
        <v>#REF!</v>
      </c>
      <c r="K53" s="81" t="e">
        <f t="shared" si="2"/>
        <v>#REF!</v>
      </c>
    </row>
    <row r="54" spans="1:11" ht="17.45" customHeight="1" x14ac:dyDescent="0.25">
      <c r="A54" s="5" t="s">
        <v>68</v>
      </c>
      <c r="B54" s="8" t="s">
        <v>52</v>
      </c>
      <c r="C54" s="59">
        <v>0</v>
      </c>
      <c r="D54" s="16">
        <v>996</v>
      </c>
      <c r="E54" s="27"/>
      <c r="F54" s="55"/>
      <c r="G54" s="59" t="e">
        <f>#REF!</f>
        <v>#REF!</v>
      </c>
      <c r="H54" s="88">
        <v>0</v>
      </c>
      <c r="I54" s="16" t="e">
        <f>#REF!</f>
        <v>#REF!</v>
      </c>
      <c r="J54" s="16" t="e">
        <f>#REF!</f>
        <v>#REF!</v>
      </c>
      <c r="K54" s="81" t="e">
        <f t="shared" si="2"/>
        <v>#REF!</v>
      </c>
    </row>
    <row r="55" spans="1:11" ht="17.45" customHeight="1" x14ac:dyDescent="0.25">
      <c r="A55" s="5" t="s">
        <v>69</v>
      </c>
      <c r="B55" s="8" t="s">
        <v>89</v>
      </c>
      <c r="C55" s="59">
        <v>14000</v>
      </c>
      <c r="D55" s="16"/>
      <c r="E55" s="27"/>
      <c r="F55" s="55"/>
      <c r="G55" s="59" t="e">
        <f>#REF!</f>
        <v>#REF!</v>
      </c>
      <c r="H55" s="88" t="e">
        <f t="shared" si="0"/>
        <v>#REF!</v>
      </c>
      <c r="I55" s="16" t="e">
        <f>#REF!</f>
        <v>#REF!</v>
      </c>
      <c r="J55" s="16" t="e">
        <f>#REF!</f>
        <v>#REF!</v>
      </c>
      <c r="K55" s="81" t="e">
        <f t="shared" si="2"/>
        <v>#REF!</v>
      </c>
    </row>
    <row r="56" spans="1:11" ht="17.45" customHeight="1" x14ac:dyDescent="0.25">
      <c r="A56" s="5" t="s">
        <v>128</v>
      </c>
      <c r="B56" s="8" t="s">
        <v>129</v>
      </c>
      <c r="C56" s="59"/>
      <c r="D56" s="16"/>
      <c r="E56" s="27"/>
      <c r="F56" s="55"/>
      <c r="G56" s="59">
        <v>0</v>
      </c>
      <c r="H56" s="88">
        <v>0</v>
      </c>
      <c r="I56" s="16">
        <v>558901</v>
      </c>
      <c r="J56" s="16">
        <v>0</v>
      </c>
      <c r="K56" s="81">
        <f t="shared" si="2"/>
        <v>558901</v>
      </c>
    </row>
    <row r="57" spans="1:11" s="36" customFormat="1" ht="17.45" customHeight="1" x14ac:dyDescent="0.2">
      <c r="A57" s="31" t="s">
        <v>54</v>
      </c>
      <c r="B57" s="33"/>
      <c r="C57" s="60">
        <f>C58+C59+C60+C61</f>
        <v>94066</v>
      </c>
      <c r="D57" s="37">
        <f>D58+D59+D60+D61</f>
        <v>270275</v>
      </c>
      <c r="E57" s="37">
        <f>E58+E59+E60+E61</f>
        <v>41028</v>
      </c>
      <c r="F57" s="56">
        <f>C57+D57+E57</f>
        <v>405369</v>
      </c>
      <c r="G57" s="60" t="e">
        <f>G58+G59+G60+G61+G62+G63</f>
        <v>#REF!</v>
      </c>
      <c r="H57" s="89" t="e">
        <f t="shared" si="0"/>
        <v>#REF!</v>
      </c>
      <c r="I57" s="37" t="e">
        <f>I58+I59+I60+I61+I62+I63</f>
        <v>#REF!</v>
      </c>
      <c r="J57" s="37" t="e">
        <f>J58+J59+J60+J61+J62+J63</f>
        <v>#REF!</v>
      </c>
      <c r="K57" s="79" t="e">
        <f>K58+K59+K60+K61+K62+K63</f>
        <v>#REF!</v>
      </c>
    </row>
    <row r="58" spans="1:11" ht="17.45" customHeight="1" x14ac:dyDescent="0.25">
      <c r="A58" s="5" t="s">
        <v>55</v>
      </c>
      <c r="B58" s="8" t="s">
        <v>90</v>
      </c>
      <c r="C58" s="59">
        <v>78000</v>
      </c>
      <c r="D58" s="16"/>
      <c r="E58" s="16"/>
      <c r="F58" s="55"/>
      <c r="G58" s="59" t="e">
        <f>#REF!</f>
        <v>#REF!</v>
      </c>
      <c r="H58" s="88" t="e">
        <f t="shared" si="0"/>
        <v>#REF!</v>
      </c>
      <c r="I58" s="16" t="e">
        <f>#REF!</f>
        <v>#REF!</v>
      </c>
      <c r="J58" s="16" t="e">
        <f>#REF!</f>
        <v>#REF!</v>
      </c>
      <c r="K58" s="80" t="e">
        <f t="shared" ref="K58:K63" si="3">G58+I58+J58</f>
        <v>#REF!</v>
      </c>
    </row>
    <row r="59" spans="1:11" ht="17.45" customHeight="1" x14ac:dyDescent="0.3">
      <c r="A59" s="5" t="s">
        <v>56</v>
      </c>
      <c r="B59" s="47" t="s">
        <v>91</v>
      </c>
      <c r="C59" s="59">
        <v>16066</v>
      </c>
      <c r="D59" s="16"/>
      <c r="E59" s="16">
        <v>41028</v>
      </c>
      <c r="F59" s="55"/>
      <c r="G59" s="59" t="e">
        <f>#REF!</f>
        <v>#REF!</v>
      </c>
      <c r="H59" s="88" t="e">
        <f t="shared" si="0"/>
        <v>#REF!</v>
      </c>
      <c r="I59" s="16" t="e">
        <f>#REF!</f>
        <v>#REF!</v>
      </c>
      <c r="J59" s="16" t="e">
        <f>#REF!</f>
        <v>#REF!</v>
      </c>
      <c r="K59" s="80" t="e">
        <f t="shared" si="3"/>
        <v>#REF!</v>
      </c>
    </row>
    <row r="60" spans="1:11" ht="17.45" customHeight="1" x14ac:dyDescent="0.3">
      <c r="A60" s="7" t="s">
        <v>57</v>
      </c>
      <c r="B60" s="47" t="s">
        <v>92</v>
      </c>
      <c r="C60" s="59"/>
      <c r="D60" s="16">
        <v>223080</v>
      </c>
      <c r="E60" s="16"/>
      <c r="F60" s="55"/>
      <c r="G60" s="59" t="e">
        <f>#REF!</f>
        <v>#REF!</v>
      </c>
      <c r="H60" s="88">
        <v>0</v>
      </c>
      <c r="I60" s="16" t="e">
        <f>#REF!</f>
        <v>#REF!</v>
      </c>
      <c r="J60" s="16" t="e">
        <f>#REF!</f>
        <v>#REF!</v>
      </c>
      <c r="K60" s="80" t="e">
        <f t="shared" si="3"/>
        <v>#REF!</v>
      </c>
    </row>
    <row r="61" spans="1:11" ht="17.45" customHeight="1" x14ac:dyDescent="0.3">
      <c r="A61" s="7" t="s">
        <v>58</v>
      </c>
      <c r="B61" s="47" t="s">
        <v>93</v>
      </c>
      <c r="C61" s="59"/>
      <c r="D61" s="16">
        <v>47195</v>
      </c>
      <c r="E61" s="16"/>
      <c r="F61" s="55"/>
      <c r="G61" s="59" t="e">
        <f>#REF!</f>
        <v>#REF!</v>
      </c>
      <c r="H61" s="88">
        <v>0</v>
      </c>
      <c r="I61" s="16" t="e">
        <f>#REF!</f>
        <v>#REF!</v>
      </c>
      <c r="J61" s="16" t="e">
        <f>#REF!</f>
        <v>#REF!</v>
      </c>
      <c r="K61" s="80" t="e">
        <f t="shared" si="3"/>
        <v>#REF!</v>
      </c>
    </row>
    <row r="62" spans="1:11" ht="17.45" customHeight="1" x14ac:dyDescent="0.3">
      <c r="A62" s="7" t="s">
        <v>122</v>
      </c>
      <c r="B62" s="47" t="s">
        <v>124</v>
      </c>
      <c r="C62" s="59"/>
      <c r="D62" s="16"/>
      <c r="E62" s="16"/>
      <c r="F62" s="55"/>
      <c r="G62" s="59" t="e">
        <f>#REF!</f>
        <v>#REF!</v>
      </c>
      <c r="H62" s="88">
        <v>0</v>
      </c>
      <c r="I62" s="16" t="e">
        <f>#REF!</f>
        <v>#REF!</v>
      </c>
      <c r="J62" s="16" t="e">
        <f>#REF!</f>
        <v>#REF!</v>
      </c>
      <c r="K62" s="80" t="e">
        <f t="shared" si="3"/>
        <v>#REF!</v>
      </c>
    </row>
    <row r="63" spans="1:11" ht="17.45" customHeight="1" x14ac:dyDescent="0.3">
      <c r="A63" s="7" t="s">
        <v>123</v>
      </c>
      <c r="B63" s="47" t="s">
        <v>125</v>
      </c>
      <c r="C63" s="59"/>
      <c r="D63" s="16"/>
      <c r="E63" s="16"/>
      <c r="F63" s="55"/>
      <c r="G63" s="59" t="e">
        <f>#REF!</f>
        <v>#REF!</v>
      </c>
      <c r="H63" s="88">
        <v>0</v>
      </c>
      <c r="I63" s="16" t="e">
        <f>#REF!</f>
        <v>#REF!</v>
      </c>
      <c r="J63" s="16" t="e">
        <f>#REF!</f>
        <v>#REF!</v>
      </c>
      <c r="K63" s="80" t="e">
        <f t="shared" si="3"/>
        <v>#REF!</v>
      </c>
    </row>
    <row r="64" spans="1:11" s="36" customFormat="1" ht="17.45" customHeight="1" x14ac:dyDescent="0.25">
      <c r="A64" s="31" t="s">
        <v>71</v>
      </c>
      <c r="B64" s="35"/>
      <c r="C64" s="60">
        <f>C65+C66+C67+C68</f>
        <v>137091</v>
      </c>
      <c r="D64" s="37">
        <f>D65+D66+D67+D68</f>
        <v>6000</v>
      </c>
      <c r="E64" s="37">
        <f>E65+E66+E67+E68</f>
        <v>0</v>
      </c>
      <c r="F64" s="56">
        <f>C64+D64+E64</f>
        <v>143091</v>
      </c>
      <c r="G64" s="60" t="e">
        <f>G65+G66+G67+G68+G69</f>
        <v>#REF!</v>
      </c>
      <c r="H64" s="89" t="e">
        <f t="shared" si="0"/>
        <v>#REF!</v>
      </c>
      <c r="I64" s="37" t="e">
        <f>I65+I66+I67+I68+I69</f>
        <v>#REF!</v>
      </c>
      <c r="J64" s="37" t="e">
        <f>J65+J66+J67+J68+J69</f>
        <v>#REF!</v>
      </c>
      <c r="K64" s="79" t="e">
        <f>K65+K66+K67+K68+K69</f>
        <v>#REF!</v>
      </c>
    </row>
    <row r="65" spans="1:11" ht="17.45" customHeight="1" x14ac:dyDescent="0.25">
      <c r="A65" s="5" t="s">
        <v>59</v>
      </c>
      <c r="B65" s="8" t="s">
        <v>60</v>
      </c>
      <c r="C65" s="59">
        <v>1992</v>
      </c>
      <c r="D65" s="16"/>
      <c r="E65" s="16"/>
      <c r="F65" s="55"/>
      <c r="G65" s="59" t="e">
        <f>#REF!</f>
        <v>#REF!</v>
      </c>
      <c r="H65" s="88" t="e">
        <f t="shared" si="0"/>
        <v>#REF!</v>
      </c>
      <c r="I65" s="16" t="e">
        <f>#REF!</f>
        <v>#REF!</v>
      </c>
      <c r="J65" s="16" t="e">
        <f>#REF!</f>
        <v>#REF!</v>
      </c>
      <c r="K65" s="80" t="e">
        <f>G65+I65+J65</f>
        <v>#REF!</v>
      </c>
    </row>
    <row r="66" spans="1:11" ht="17.45" customHeight="1" x14ac:dyDescent="0.25">
      <c r="A66" s="5" t="s">
        <v>61</v>
      </c>
      <c r="B66" s="8" t="s">
        <v>62</v>
      </c>
      <c r="C66" s="59">
        <v>115183</v>
      </c>
      <c r="D66" s="16">
        <v>6000</v>
      </c>
      <c r="E66" s="16"/>
      <c r="F66" s="55"/>
      <c r="G66" s="59" t="e">
        <f>#REF!</f>
        <v>#REF!</v>
      </c>
      <c r="H66" s="88" t="e">
        <f t="shared" si="0"/>
        <v>#REF!</v>
      </c>
      <c r="I66" s="16" t="e">
        <f>#REF!</f>
        <v>#REF!</v>
      </c>
      <c r="J66" s="16" t="e">
        <f>#REF!</f>
        <v>#REF!</v>
      </c>
      <c r="K66" s="80" t="e">
        <f>G66+I66+J66</f>
        <v>#REF!</v>
      </c>
    </row>
    <row r="67" spans="1:11" ht="17.45" customHeight="1" x14ac:dyDescent="0.25">
      <c r="A67" s="5" t="s">
        <v>63</v>
      </c>
      <c r="B67" s="8" t="s">
        <v>64</v>
      </c>
      <c r="C67" s="59">
        <v>5975</v>
      </c>
      <c r="D67" s="16"/>
      <c r="E67" s="16"/>
      <c r="F67" s="55"/>
      <c r="G67" s="59" t="e">
        <f>#REF!</f>
        <v>#REF!</v>
      </c>
      <c r="H67" s="88" t="e">
        <f t="shared" si="0"/>
        <v>#REF!</v>
      </c>
      <c r="I67" s="16" t="e">
        <f>#REF!</f>
        <v>#REF!</v>
      </c>
      <c r="J67" s="16" t="e">
        <f>#REF!</f>
        <v>#REF!</v>
      </c>
      <c r="K67" s="80" t="e">
        <f>G67+I67+J67</f>
        <v>#REF!</v>
      </c>
    </row>
    <row r="68" spans="1:11" ht="17.45" customHeight="1" x14ac:dyDescent="0.25">
      <c r="A68" s="5" t="s">
        <v>65</v>
      </c>
      <c r="B68" s="8" t="s">
        <v>94</v>
      </c>
      <c r="C68" s="59">
        <v>13941</v>
      </c>
      <c r="D68" s="16"/>
      <c r="E68" s="16"/>
      <c r="F68" s="55"/>
      <c r="G68" s="59" t="e">
        <f>#REF!</f>
        <v>#REF!</v>
      </c>
      <c r="H68" s="88" t="e">
        <f t="shared" si="0"/>
        <v>#REF!</v>
      </c>
      <c r="I68" s="16" t="e">
        <f>#REF!</f>
        <v>#REF!</v>
      </c>
      <c r="J68" s="16" t="e">
        <f>#REF!</f>
        <v>#REF!</v>
      </c>
      <c r="K68" s="80" t="e">
        <f>G68+I68+J68</f>
        <v>#REF!</v>
      </c>
    </row>
    <row r="69" spans="1:11" ht="17.45" customHeight="1" x14ac:dyDescent="0.25">
      <c r="A69" s="5" t="s">
        <v>126</v>
      </c>
      <c r="B69" s="8" t="s">
        <v>127</v>
      </c>
      <c r="C69" s="59"/>
      <c r="D69" s="16"/>
      <c r="E69" s="16"/>
      <c r="F69" s="55"/>
      <c r="G69" s="59" t="e">
        <f>#REF!</f>
        <v>#REF!</v>
      </c>
      <c r="H69" s="88">
        <v>0</v>
      </c>
      <c r="I69" s="16" t="e">
        <f>#REF!</f>
        <v>#REF!</v>
      </c>
      <c r="J69" s="16" t="e">
        <f>#REF!</f>
        <v>#REF!</v>
      </c>
      <c r="K69" s="80" t="e">
        <f>G69+I69+J69</f>
        <v>#REF!</v>
      </c>
    </row>
    <row r="70" spans="1:11" s="36" customFormat="1" ht="17.45" customHeight="1" x14ac:dyDescent="0.3">
      <c r="A70" s="31" t="s">
        <v>66</v>
      </c>
      <c r="B70" s="38"/>
      <c r="C70" s="60">
        <f>C71</f>
        <v>27518</v>
      </c>
      <c r="D70" s="37">
        <f>D71</f>
        <v>0</v>
      </c>
      <c r="E70" s="37">
        <f>E71</f>
        <v>26455</v>
      </c>
      <c r="F70" s="56">
        <f>C70+D70+E70</f>
        <v>53973</v>
      </c>
      <c r="G70" s="60">
        <f>G71</f>
        <v>26816</v>
      </c>
      <c r="H70" s="89">
        <f t="shared" si="0"/>
        <v>0.97448942510356862</v>
      </c>
      <c r="I70" s="37" t="e">
        <f>I71</f>
        <v>#REF!</v>
      </c>
      <c r="J70" s="37" t="e">
        <f>J71</f>
        <v>#REF!</v>
      </c>
      <c r="K70" s="79" t="e">
        <f>K71</f>
        <v>#REF!</v>
      </c>
    </row>
    <row r="71" spans="1:11" ht="17.45" customHeight="1" x14ac:dyDescent="0.3">
      <c r="A71" s="5" t="s">
        <v>95</v>
      </c>
      <c r="B71" s="47" t="s">
        <v>96</v>
      </c>
      <c r="C71" s="59">
        <v>27518</v>
      </c>
      <c r="D71" s="16">
        <v>0</v>
      </c>
      <c r="E71" s="16">
        <v>26455</v>
      </c>
      <c r="F71" s="55"/>
      <c r="G71" s="59">
        <v>26816</v>
      </c>
      <c r="H71" s="88">
        <f t="shared" si="0"/>
        <v>0.97448942510356862</v>
      </c>
      <c r="I71" s="16" t="e">
        <f>#REF!</f>
        <v>#REF!</v>
      </c>
      <c r="J71" s="16" t="e">
        <f>#REF!</f>
        <v>#REF!</v>
      </c>
      <c r="K71" s="80" t="e">
        <f>G71+I71+J71</f>
        <v>#REF!</v>
      </c>
    </row>
    <row r="72" spans="1:11" s="36" customFormat="1" ht="17.45" customHeight="1" x14ac:dyDescent="0.2">
      <c r="A72" s="31" t="s">
        <v>67</v>
      </c>
      <c r="B72" s="33"/>
      <c r="C72" s="60">
        <f>C73+C74+C75+C76</f>
        <v>593234</v>
      </c>
      <c r="D72" s="37">
        <f>D73+D74+D75+D76</f>
        <v>0</v>
      </c>
      <c r="E72" s="37">
        <f>E73+E74+E75+E76</f>
        <v>11304</v>
      </c>
      <c r="F72" s="56">
        <f>C72+D72+E72</f>
        <v>604538</v>
      </c>
      <c r="G72" s="60" t="e">
        <f>G73+G74+G75</f>
        <v>#REF!</v>
      </c>
      <c r="H72" s="89" t="e">
        <f>G72/C72</f>
        <v>#REF!</v>
      </c>
      <c r="I72" s="37" t="e">
        <f>I73+I74+I75</f>
        <v>#REF!</v>
      </c>
      <c r="J72" s="37" t="e">
        <f>J73+J74+J75</f>
        <v>#REF!</v>
      </c>
      <c r="K72" s="79" t="e">
        <f>K73+K74+K75</f>
        <v>#REF!</v>
      </c>
    </row>
    <row r="73" spans="1:11" ht="17.45" customHeight="1" x14ac:dyDescent="0.3">
      <c r="A73" s="45" t="s">
        <v>97</v>
      </c>
      <c r="B73" s="47" t="s">
        <v>98</v>
      </c>
      <c r="C73" s="59">
        <v>62908</v>
      </c>
      <c r="D73" s="18"/>
      <c r="E73" s="18"/>
      <c r="F73" s="55"/>
      <c r="G73" s="59" t="e">
        <f>#REF!</f>
        <v>#REF!</v>
      </c>
      <c r="H73" s="88" t="e">
        <f>G73/C73</f>
        <v>#REF!</v>
      </c>
      <c r="I73" s="18" t="e">
        <f>#REF!</f>
        <v>#REF!</v>
      </c>
      <c r="J73" s="18" t="e">
        <f>#REF!</f>
        <v>#REF!</v>
      </c>
      <c r="K73" s="80" t="e">
        <f>G73+I73+J73</f>
        <v>#REF!</v>
      </c>
    </row>
    <row r="74" spans="1:11" ht="17.45" customHeight="1" x14ac:dyDescent="0.3">
      <c r="A74" s="63" t="s">
        <v>99</v>
      </c>
      <c r="B74" s="64" t="s">
        <v>108</v>
      </c>
      <c r="C74" s="66">
        <v>503621</v>
      </c>
      <c r="D74" s="67"/>
      <c r="E74" s="67">
        <v>11304</v>
      </c>
      <c r="F74" s="65"/>
      <c r="G74" s="66" t="e">
        <f>#REF!</f>
        <v>#REF!</v>
      </c>
      <c r="H74" s="90" t="e">
        <f>G74/C74</f>
        <v>#REF!</v>
      </c>
      <c r="I74" s="67" t="e">
        <f>#REF!</f>
        <v>#REF!</v>
      </c>
      <c r="J74" s="67" t="e">
        <f>#REF!</f>
        <v>#REF!</v>
      </c>
      <c r="K74" s="82" t="e">
        <f>G74+I74+J74</f>
        <v>#REF!</v>
      </c>
    </row>
    <row r="75" spans="1:11" ht="17.45" customHeight="1" x14ac:dyDescent="0.3">
      <c r="A75" s="63" t="s">
        <v>109</v>
      </c>
      <c r="B75" s="64" t="s">
        <v>110</v>
      </c>
      <c r="C75" s="66">
        <v>26705</v>
      </c>
      <c r="D75" s="67"/>
      <c r="E75" s="67"/>
      <c r="F75" s="65"/>
      <c r="G75" s="66" t="e">
        <f>#REF!</f>
        <v>#REF!</v>
      </c>
      <c r="H75" s="90" t="e">
        <f>G75/C75</f>
        <v>#REF!</v>
      </c>
      <c r="I75" s="67" t="e">
        <f>#REF!</f>
        <v>#REF!</v>
      </c>
      <c r="J75" s="67" t="e">
        <f>#REF!</f>
        <v>#REF!</v>
      </c>
      <c r="K75" s="82" t="e">
        <f>G75+I75+J75</f>
        <v>#REF!</v>
      </c>
    </row>
    <row r="76" spans="1:11" ht="17.45" customHeight="1" thickBot="1" x14ac:dyDescent="0.35">
      <c r="A76" s="46"/>
      <c r="B76" s="50"/>
      <c r="C76" s="61"/>
      <c r="D76" s="23"/>
      <c r="E76" s="17"/>
      <c r="F76" s="57"/>
      <c r="G76" s="61"/>
      <c r="H76" s="85"/>
      <c r="I76" s="23"/>
      <c r="J76" s="23"/>
      <c r="K76" s="83"/>
    </row>
    <row r="77" spans="1:11" x14ac:dyDescent="0.2">
      <c r="C77" s="15"/>
      <c r="D77" s="15"/>
      <c r="E77" s="15"/>
      <c r="G77" s="14"/>
      <c r="H77" s="14"/>
      <c r="I77" s="14"/>
      <c r="J77" s="14"/>
      <c r="K77" s="14"/>
    </row>
    <row r="78" spans="1:11" x14ac:dyDescent="0.2">
      <c r="C78" s="15"/>
      <c r="D78" s="15"/>
      <c r="E78" s="15"/>
    </row>
    <row r="79" spans="1:11" x14ac:dyDescent="0.2">
      <c r="C79" s="15"/>
      <c r="D79" s="15"/>
      <c r="E79" s="15"/>
    </row>
    <row r="80" spans="1:11" x14ac:dyDescent="0.2">
      <c r="C80" s="15"/>
      <c r="D80" s="15"/>
      <c r="E80" s="15"/>
    </row>
    <row r="81" spans="3:5" x14ac:dyDescent="0.2">
      <c r="C81" s="15"/>
      <c r="D81" s="15"/>
      <c r="E81" s="15"/>
    </row>
    <row r="82" spans="3:5" x14ac:dyDescent="0.2">
      <c r="C82" s="15"/>
      <c r="D82" s="15"/>
      <c r="E82" s="15"/>
    </row>
    <row r="83" spans="3:5" x14ac:dyDescent="0.2">
      <c r="C83" s="15"/>
      <c r="D83" s="15"/>
      <c r="E83" s="15"/>
    </row>
    <row r="84" spans="3:5" x14ac:dyDescent="0.2">
      <c r="C84" s="15"/>
      <c r="D84" s="15"/>
      <c r="E84" s="15"/>
    </row>
    <row r="85" spans="3:5" x14ac:dyDescent="0.2">
      <c r="C85" s="15"/>
      <c r="D85" s="15"/>
      <c r="E85" s="15"/>
    </row>
    <row r="86" spans="3:5" x14ac:dyDescent="0.2">
      <c r="C86" s="15"/>
      <c r="D86" s="15"/>
      <c r="E86" s="15"/>
    </row>
    <row r="87" spans="3:5" x14ac:dyDescent="0.2">
      <c r="C87" s="15"/>
      <c r="D87" s="15"/>
      <c r="E87" s="15"/>
    </row>
    <row r="88" spans="3:5" x14ac:dyDescent="0.2">
      <c r="C88" s="15"/>
      <c r="D88" s="15"/>
      <c r="E88" s="15"/>
    </row>
    <row r="89" spans="3:5" x14ac:dyDescent="0.2">
      <c r="C89" s="15"/>
      <c r="D89" s="15"/>
      <c r="E89" s="15"/>
    </row>
    <row r="90" spans="3:5" x14ac:dyDescent="0.2">
      <c r="C90" s="15"/>
      <c r="D90" s="15"/>
      <c r="E90" s="15"/>
    </row>
    <row r="91" spans="3:5" x14ac:dyDescent="0.2">
      <c r="C91" s="15"/>
      <c r="D91" s="15"/>
      <c r="E91" s="15"/>
    </row>
    <row r="92" spans="3:5" x14ac:dyDescent="0.2">
      <c r="C92" s="15"/>
      <c r="D92" s="15"/>
      <c r="E92" s="15"/>
    </row>
    <row r="93" spans="3:5" x14ac:dyDescent="0.2">
      <c r="C93" s="15"/>
      <c r="D93" s="15"/>
      <c r="E93" s="15"/>
    </row>
    <row r="94" spans="3:5" x14ac:dyDescent="0.2">
      <c r="C94" s="15"/>
      <c r="D94" s="15"/>
      <c r="E94" s="15"/>
    </row>
    <row r="95" spans="3:5" x14ac:dyDescent="0.2">
      <c r="C95" s="15"/>
      <c r="D95" s="15"/>
      <c r="E95" s="15"/>
    </row>
    <row r="96" spans="3:5" x14ac:dyDescent="0.2">
      <c r="C96" s="15"/>
      <c r="D96" s="15"/>
      <c r="E96" s="15"/>
    </row>
    <row r="97" spans="3:5" x14ac:dyDescent="0.2">
      <c r="C97" s="15"/>
      <c r="D97" s="15"/>
      <c r="E97" s="15"/>
    </row>
    <row r="98" spans="3:5" x14ac:dyDescent="0.2">
      <c r="C98" s="15"/>
      <c r="D98" s="15"/>
      <c r="E98" s="15"/>
    </row>
    <row r="99" spans="3:5" x14ac:dyDescent="0.2">
      <c r="C99" s="15"/>
      <c r="D99" s="15"/>
      <c r="E99" s="15"/>
    </row>
    <row r="100" spans="3:5" x14ac:dyDescent="0.2">
      <c r="C100" s="15"/>
      <c r="D100" s="15"/>
      <c r="E100" s="15"/>
    </row>
    <row r="101" spans="3:5" x14ac:dyDescent="0.2">
      <c r="C101" s="15"/>
      <c r="D101" s="15"/>
      <c r="E101" s="15"/>
    </row>
    <row r="102" spans="3:5" x14ac:dyDescent="0.2">
      <c r="C102" s="15"/>
      <c r="D102" s="15"/>
      <c r="E102" s="15"/>
    </row>
    <row r="103" spans="3:5" x14ac:dyDescent="0.2">
      <c r="C103" s="15"/>
      <c r="D103" s="15"/>
      <c r="E103" s="15"/>
    </row>
    <row r="104" spans="3:5" x14ac:dyDescent="0.2">
      <c r="C104" s="15"/>
      <c r="D104" s="15"/>
      <c r="E104" s="15"/>
    </row>
    <row r="105" spans="3:5" x14ac:dyDescent="0.2">
      <c r="C105" s="15"/>
      <c r="D105" s="15"/>
      <c r="E105" s="15"/>
    </row>
    <row r="106" spans="3:5" x14ac:dyDescent="0.2">
      <c r="C106" s="15"/>
      <c r="D106" s="15"/>
      <c r="E106" s="15"/>
    </row>
    <row r="107" spans="3:5" x14ac:dyDescent="0.2">
      <c r="C107" s="15"/>
      <c r="D107" s="15"/>
      <c r="E107" s="15"/>
    </row>
    <row r="108" spans="3:5" x14ac:dyDescent="0.2">
      <c r="C108" s="15"/>
      <c r="D108" s="15"/>
      <c r="E108" s="15"/>
    </row>
    <row r="109" spans="3:5" x14ac:dyDescent="0.2">
      <c r="C109" s="15"/>
      <c r="D109" s="15"/>
      <c r="E109" s="15"/>
    </row>
    <row r="110" spans="3:5" x14ac:dyDescent="0.2">
      <c r="C110" s="15"/>
      <c r="D110" s="15"/>
      <c r="E110" s="15"/>
    </row>
    <row r="111" spans="3:5" x14ac:dyDescent="0.2">
      <c r="C111" s="15"/>
      <c r="D111" s="15"/>
      <c r="E111" s="15"/>
    </row>
    <row r="112" spans="3:5" x14ac:dyDescent="0.2">
      <c r="C112" s="15"/>
      <c r="D112" s="15"/>
      <c r="E112" s="15"/>
    </row>
    <row r="113" spans="3:5" x14ac:dyDescent="0.2">
      <c r="C113" s="15"/>
      <c r="D113" s="15"/>
      <c r="E113" s="15"/>
    </row>
    <row r="114" spans="3:5" x14ac:dyDescent="0.2">
      <c r="C114" s="15"/>
      <c r="D114" s="15"/>
      <c r="E114" s="15"/>
    </row>
    <row r="115" spans="3:5" x14ac:dyDescent="0.2">
      <c r="C115" s="15"/>
      <c r="D115" s="15"/>
      <c r="E115" s="15"/>
    </row>
    <row r="116" spans="3:5" x14ac:dyDescent="0.2">
      <c r="C116" s="15"/>
      <c r="D116" s="15"/>
      <c r="E116" s="15"/>
    </row>
    <row r="117" spans="3:5" x14ac:dyDescent="0.2">
      <c r="C117" s="15"/>
      <c r="D117" s="15"/>
      <c r="E117" s="15"/>
    </row>
    <row r="118" spans="3:5" x14ac:dyDescent="0.2">
      <c r="C118" s="15"/>
    </row>
    <row r="119" spans="3:5" x14ac:dyDescent="0.2">
      <c r="C119" s="15"/>
    </row>
    <row r="120" spans="3:5" x14ac:dyDescent="0.2">
      <c r="C120" s="15"/>
    </row>
    <row r="121" spans="3:5" x14ac:dyDescent="0.2">
      <c r="C121" s="15"/>
    </row>
    <row r="122" spans="3:5" x14ac:dyDescent="0.2">
      <c r="C122" s="15"/>
    </row>
    <row r="123" spans="3:5" x14ac:dyDescent="0.2">
      <c r="C123" s="15"/>
    </row>
    <row r="124" spans="3:5" x14ac:dyDescent="0.2">
      <c r="C124" s="15"/>
    </row>
    <row r="125" spans="3:5" x14ac:dyDescent="0.2">
      <c r="C125" s="15"/>
    </row>
    <row r="126" spans="3:5" x14ac:dyDescent="0.2">
      <c r="C126" s="15"/>
    </row>
    <row r="127" spans="3:5" x14ac:dyDescent="0.2">
      <c r="C127" s="15"/>
    </row>
    <row r="128" spans="3:5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</sheetData>
  <mergeCells count="4">
    <mergeCell ref="A2:K2"/>
    <mergeCell ref="A5:B6"/>
    <mergeCell ref="C5:E5"/>
    <mergeCell ref="G5:K5"/>
  </mergeCells>
  <phoneticPr fontId="0" type="noConversion"/>
  <pageMargins left="0.39370078740157483" right="0.39370078740157483" top="0.59055118110236227" bottom="0.39370078740157483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34" workbookViewId="0">
      <selection activeCell="K73" sqref="K73"/>
    </sheetView>
  </sheetViews>
  <sheetFormatPr defaultRowHeight="12.75" x14ac:dyDescent="0.2"/>
  <cols>
    <col min="1" max="1" width="22.42578125" customWidth="1"/>
    <col min="2" max="4" width="10.5703125" customWidth="1"/>
    <col min="5" max="7" width="10.5703125" style="72" customWidth="1"/>
    <col min="8" max="8" width="10.28515625" style="72" customWidth="1"/>
    <col min="9" max="12" width="10.5703125" style="72" customWidth="1"/>
    <col min="13" max="13" width="10.5703125" customWidth="1"/>
    <col min="15" max="15" width="9.140625" style="101"/>
    <col min="16" max="16" width="11.7109375" style="102" bestFit="1" customWidth="1"/>
    <col min="17" max="17" width="9.5703125" style="102" bestFit="1" customWidth="1"/>
    <col min="18" max="18" width="11" style="102" customWidth="1"/>
    <col min="19" max="20" width="9.140625" style="102"/>
    <col min="21" max="21" width="10.140625" style="102" bestFit="1" customWidth="1"/>
  </cols>
  <sheetData>
    <row r="1" spans="1:21" ht="15.75" x14ac:dyDescent="0.25">
      <c r="A1" s="180" t="s">
        <v>162</v>
      </c>
      <c r="B1" s="181"/>
      <c r="C1" s="181"/>
      <c r="D1" s="181"/>
      <c r="E1" s="95"/>
      <c r="F1" s="95"/>
      <c r="G1" s="95"/>
      <c r="H1" s="95"/>
      <c r="I1" s="95"/>
      <c r="J1" s="95"/>
      <c r="K1" s="95"/>
      <c r="L1" s="95"/>
      <c r="M1" s="119"/>
    </row>
    <row r="2" spans="1:21" ht="11.25" customHeight="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20"/>
    </row>
    <row r="3" spans="1:21" s="70" customFormat="1" ht="27.75" customHeight="1" x14ac:dyDescent="0.2">
      <c r="A3" s="127"/>
      <c r="B3" s="115" t="s">
        <v>133</v>
      </c>
      <c r="C3" s="115" t="s">
        <v>148</v>
      </c>
      <c r="D3" s="116" t="s">
        <v>149</v>
      </c>
      <c r="E3" s="116" t="s">
        <v>150</v>
      </c>
      <c r="F3" s="121" t="s">
        <v>154</v>
      </c>
      <c r="G3" s="121" t="s">
        <v>155</v>
      </c>
      <c r="H3" s="121" t="s">
        <v>157</v>
      </c>
      <c r="I3" s="189" t="s">
        <v>165</v>
      </c>
      <c r="J3" s="182" t="s">
        <v>156</v>
      </c>
      <c r="K3" s="161" t="s">
        <v>166</v>
      </c>
      <c r="L3" s="162" t="s">
        <v>151</v>
      </c>
      <c r="M3" s="117" t="s">
        <v>167</v>
      </c>
      <c r="O3" s="136"/>
      <c r="P3" s="174"/>
      <c r="Q3" s="174"/>
      <c r="R3" s="174"/>
      <c r="S3" s="174"/>
      <c r="T3" s="174"/>
      <c r="U3" s="174"/>
    </row>
    <row r="4" spans="1:21" s="71" customFormat="1" ht="12.75" customHeight="1" x14ac:dyDescent="0.2">
      <c r="A4" s="128" t="s">
        <v>134</v>
      </c>
      <c r="B4" s="106">
        <v>236393</v>
      </c>
      <c r="C4" s="107">
        <v>244214</v>
      </c>
      <c r="D4" s="107">
        <v>251853</v>
      </c>
      <c r="E4" s="122">
        <v>243794</v>
      </c>
      <c r="F4" s="122">
        <v>263033</v>
      </c>
      <c r="G4" s="122">
        <v>296260</v>
      </c>
      <c r="H4" s="122">
        <v>309940</v>
      </c>
      <c r="I4" s="190">
        <f>IF(H4=0,"",H4-G4)</f>
        <v>13680</v>
      </c>
      <c r="J4" s="183">
        <f>G4</f>
        <v>296260</v>
      </c>
      <c r="K4" s="163">
        <f>H4</f>
        <v>309940</v>
      </c>
      <c r="L4" s="170">
        <f>IF(G4=0," - - ",K4-J4)</f>
        <v>13680</v>
      </c>
      <c r="M4" s="96">
        <f>IF(H4=0,"",H4/G4)</f>
        <v>1.0461756565179234</v>
      </c>
      <c r="O4" s="100"/>
      <c r="P4" s="175"/>
      <c r="Q4" s="175"/>
      <c r="R4" s="175"/>
      <c r="S4" s="175"/>
      <c r="T4" s="175"/>
      <c r="U4" s="175"/>
    </row>
    <row r="5" spans="1:21" s="71" customFormat="1" ht="12.75" customHeight="1" x14ac:dyDescent="0.2">
      <c r="A5" s="129" t="s">
        <v>135</v>
      </c>
      <c r="B5" s="108">
        <v>203351</v>
      </c>
      <c r="C5" s="109">
        <v>171702</v>
      </c>
      <c r="D5" s="109">
        <v>210950</v>
      </c>
      <c r="E5" s="123">
        <v>211977</v>
      </c>
      <c r="F5" s="123">
        <v>230036</v>
      </c>
      <c r="G5" s="122">
        <v>250372</v>
      </c>
      <c r="H5" s="122">
        <v>273019</v>
      </c>
      <c r="I5" s="191">
        <f t="shared" ref="I5:I15" si="0">IF(H5=0,"",H5-G5)</f>
        <v>22647</v>
      </c>
      <c r="J5" s="184">
        <f>IF(H5=0,"",G5+J4)</f>
        <v>546632</v>
      </c>
      <c r="K5" s="164">
        <f>IF(H5=0,"",H5+K4)</f>
        <v>582959</v>
      </c>
      <c r="L5" s="171">
        <f>IF(H5=0," - - ",K5-J5)</f>
        <v>36327</v>
      </c>
      <c r="M5" s="97">
        <f t="shared" ref="M5:M18" si="1">IF(H5=0,"",H5/G5)</f>
        <v>1.0904534053328647</v>
      </c>
      <c r="O5" s="100"/>
      <c r="P5" s="175"/>
      <c r="Q5" s="175"/>
      <c r="R5" s="175"/>
      <c r="S5" s="175"/>
      <c r="T5" s="175"/>
      <c r="U5" s="175"/>
    </row>
    <row r="6" spans="1:21" s="71" customFormat="1" ht="12.75" customHeight="1" x14ac:dyDescent="0.2">
      <c r="A6" s="129" t="s">
        <v>136</v>
      </c>
      <c r="B6" s="108">
        <v>165102</v>
      </c>
      <c r="C6" s="109">
        <v>172541.47</v>
      </c>
      <c r="D6" s="109">
        <v>182347.41999999998</v>
      </c>
      <c r="E6" s="123">
        <v>167516</v>
      </c>
      <c r="F6" s="123">
        <v>188629</v>
      </c>
      <c r="G6" s="122">
        <f>211443+31843</f>
        <v>243286</v>
      </c>
      <c r="H6" s="122">
        <f>220553+21397</f>
        <v>241950</v>
      </c>
      <c r="I6" s="191">
        <f t="shared" si="0"/>
        <v>-1336</v>
      </c>
      <c r="J6" s="184">
        <f t="shared" ref="J6:J15" si="2">IF(H6=0,"",G6+J5)</f>
        <v>789918</v>
      </c>
      <c r="K6" s="164">
        <f t="shared" ref="K6:K15" si="3">IF(H6=0,"",H6+K5)</f>
        <v>824909</v>
      </c>
      <c r="L6" s="171">
        <f t="shared" ref="L6:L15" si="4">IF(H6=0," - - ",K6-J6)</f>
        <v>34991</v>
      </c>
      <c r="M6" s="97">
        <f t="shared" si="1"/>
        <v>0.99450852083555974</v>
      </c>
      <c r="O6" s="100"/>
      <c r="P6" s="175"/>
      <c r="Q6" s="175"/>
      <c r="R6" s="175"/>
      <c r="S6" s="175"/>
      <c r="T6" s="175"/>
      <c r="U6" s="175"/>
    </row>
    <row r="7" spans="1:21" s="71" customFormat="1" ht="12.75" customHeight="1" x14ac:dyDescent="0.2">
      <c r="A7" s="129" t="s">
        <v>137</v>
      </c>
      <c r="B7" s="108">
        <v>210041</v>
      </c>
      <c r="C7" s="109">
        <v>187344</v>
      </c>
      <c r="D7" s="109">
        <v>193697</v>
      </c>
      <c r="E7" s="123">
        <v>216649</v>
      </c>
      <c r="F7" s="123">
        <v>242091</v>
      </c>
      <c r="G7" s="122">
        <v>262444</v>
      </c>
      <c r="H7" s="122">
        <v>267627</v>
      </c>
      <c r="I7" s="191">
        <f t="shared" si="0"/>
        <v>5183</v>
      </c>
      <c r="J7" s="184">
        <f t="shared" si="2"/>
        <v>1052362</v>
      </c>
      <c r="K7" s="164">
        <f t="shared" si="3"/>
        <v>1092536</v>
      </c>
      <c r="L7" s="171">
        <f t="shared" si="4"/>
        <v>40174</v>
      </c>
      <c r="M7" s="97">
        <f t="shared" si="1"/>
        <v>1.0197489750194326</v>
      </c>
      <c r="O7" s="100"/>
      <c r="P7" s="175"/>
      <c r="Q7" s="175"/>
      <c r="R7" s="175"/>
      <c r="S7" s="175"/>
      <c r="T7" s="175"/>
      <c r="U7" s="175"/>
    </row>
    <row r="8" spans="1:21" s="71" customFormat="1" ht="12.75" customHeight="1" x14ac:dyDescent="0.2">
      <c r="A8" s="129" t="s">
        <v>138</v>
      </c>
      <c r="B8" s="108">
        <v>78308</v>
      </c>
      <c r="C8" s="109">
        <v>165987</v>
      </c>
      <c r="D8" s="109">
        <v>126078</v>
      </c>
      <c r="E8" s="123">
        <v>113159</v>
      </c>
      <c r="F8" s="123">
        <v>148865</v>
      </c>
      <c r="G8" s="123">
        <v>115971</v>
      </c>
      <c r="H8" s="123">
        <v>125849</v>
      </c>
      <c r="I8" s="191">
        <f t="shared" si="0"/>
        <v>9878</v>
      </c>
      <c r="J8" s="184">
        <f t="shared" si="2"/>
        <v>1168333</v>
      </c>
      <c r="K8" s="164">
        <f t="shared" si="3"/>
        <v>1218385</v>
      </c>
      <c r="L8" s="171">
        <f t="shared" si="4"/>
        <v>50052</v>
      </c>
      <c r="M8" s="97">
        <f t="shared" si="1"/>
        <v>1.0851764665304258</v>
      </c>
      <c r="O8" s="100"/>
      <c r="P8" s="175"/>
      <c r="Q8" s="175"/>
      <c r="R8" s="175"/>
      <c r="S8" s="175"/>
      <c r="T8" s="175"/>
      <c r="U8" s="175"/>
    </row>
    <row r="9" spans="1:21" s="71" customFormat="1" ht="12.75" customHeight="1" x14ac:dyDescent="0.2">
      <c r="A9" s="129" t="s">
        <v>139</v>
      </c>
      <c r="B9" s="108">
        <v>65908</v>
      </c>
      <c r="C9" s="109">
        <v>50034</v>
      </c>
      <c r="D9" s="109">
        <v>107767</v>
      </c>
      <c r="E9" s="123">
        <v>127671</v>
      </c>
      <c r="F9" s="123">
        <v>123986</v>
      </c>
      <c r="G9" s="123">
        <v>205911</v>
      </c>
      <c r="H9" s="123">
        <v>199794</v>
      </c>
      <c r="I9" s="191">
        <f t="shared" si="0"/>
        <v>-6117</v>
      </c>
      <c r="J9" s="184">
        <f t="shared" si="2"/>
        <v>1374244</v>
      </c>
      <c r="K9" s="164">
        <f t="shared" si="3"/>
        <v>1418179</v>
      </c>
      <c r="L9" s="171">
        <f t="shared" si="4"/>
        <v>43935</v>
      </c>
      <c r="M9" s="97">
        <f t="shared" si="1"/>
        <v>0.97029299066101371</v>
      </c>
      <c r="O9" s="100"/>
      <c r="P9" s="175"/>
      <c r="Q9" s="175"/>
      <c r="R9" s="175"/>
      <c r="S9" s="175"/>
      <c r="T9" s="175"/>
      <c r="U9" s="175"/>
    </row>
    <row r="10" spans="1:21" s="71" customFormat="1" ht="12.75" customHeight="1" x14ac:dyDescent="0.2">
      <c r="A10" s="130" t="s">
        <v>140</v>
      </c>
      <c r="B10" s="108">
        <v>179605</v>
      </c>
      <c r="C10" s="109">
        <v>174455</v>
      </c>
      <c r="D10" s="109">
        <v>171625</v>
      </c>
      <c r="E10" s="123">
        <v>197586</v>
      </c>
      <c r="F10" s="123">
        <v>218183</v>
      </c>
      <c r="G10" s="123">
        <v>244397</v>
      </c>
      <c r="H10" s="123">
        <v>256045</v>
      </c>
      <c r="I10" s="191">
        <f t="shared" si="0"/>
        <v>11648</v>
      </c>
      <c r="J10" s="184">
        <f t="shared" si="2"/>
        <v>1618641</v>
      </c>
      <c r="K10" s="164">
        <f t="shared" si="3"/>
        <v>1674224</v>
      </c>
      <c r="L10" s="171">
        <f t="shared" si="4"/>
        <v>55583</v>
      </c>
      <c r="M10" s="97">
        <f t="shared" si="1"/>
        <v>1.0476601594945929</v>
      </c>
      <c r="O10" s="100"/>
      <c r="P10" s="175"/>
      <c r="Q10" s="175"/>
      <c r="R10" s="175"/>
      <c r="S10" s="175"/>
      <c r="T10" s="175"/>
      <c r="U10" s="175"/>
    </row>
    <row r="11" spans="1:21" x14ac:dyDescent="0.2">
      <c r="A11" s="131" t="s">
        <v>141</v>
      </c>
      <c r="B11" s="110">
        <v>185522</v>
      </c>
      <c r="C11" s="109">
        <v>174543</v>
      </c>
      <c r="D11" s="109">
        <v>176848</v>
      </c>
      <c r="E11" s="123">
        <v>194953</v>
      </c>
      <c r="F11" s="123">
        <v>218735</v>
      </c>
      <c r="G11" s="123">
        <v>233231</v>
      </c>
      <c r="H11" s="123">
        <v>256093</v>
      </c>
      <c r="I11" s="191">
        <f t="shared" si="0"/>
        <v>22862</v>
      </c>
      <c r="J11" s="184">
        <f t="shared" si="2"/>
        <v>1851872</v>
      </c>
      <c r="K11" s="164">
        <f t="shared" si="3"/>
        <v>1930317</v>
      </c>
      <c r="L11" s="171">
        <f t="shared" si="4"/>
        <v>78445</v>
      </c>
      <c r="M11" s="97">
        <f t="shared" si="1"/>
        <v>1.0980229900827934</v>
      </c>
      <c r="N11" s="71"/>
      <c r="O11" s="100"/>
      <c r="P11" s="175"/>
      <c r="Q11" s="175"/>
    </row>
    <row r="12" spans="1:21" x14ac:dyDescent="0.2">
      <c r="A12" s="131" t="s">
        <v>142</v>
      </c>
      <c r="B12" s="110">
        <v>176703</v>
      </c>
      <c r="C12" s="109">
        <v>166165</v>
      </c>
      <c r="D12" s="109">
        <v>174260</v>
      </c>
      <c r="E12" s="123">
        <v>182242</v>
      </c>
      <c r="F12" s="123">
        <v>201896</v>
      </c>
      <c r="G12" s="123">
        <v>219536</v>
      </c>
      <c r="H12" s="123"/>
      <c r="I12" s="191" t="str">
        <f t="shared" si="0"/>
        <v/>
      </c>
      <c r="J12" s="184" t="str">
        <f t="shared" si="2"/>
        <v/>
      </c>
      <c r="K12" s="164" t="str">
        <f t="shared" si="3"/>
        <v/>
      </c>
      <c r="L12" s="171" t="str">
        <f t="shared" si="4"/>
        <v xml:space="preserve"> - - </v>
      </c>
      <c r="M12" s="97" t="str">
        <f t="shared" si="1"/>
        <v/>
      </c>
      <c r="N12" s="71"/>
      <c r="O12" s="100"/>
      <c r="P12" s="175"/>
      <c r="Q12" s="175"/>
    </row>
    <row r="13" spans="1:21" x14ac:dyDescent="0.2">
      <c r="A13" s="131" t="s">
        <v>143</v>
      </c>
      <c r="B13" s="110">
        <v>183551</v>
      </c>
      <c r="C13" s="109">
        <v>171126</v>
      </c>
      <c r="D13" s="109">
        <v>172521</v>
      </c>
      <c r="E13" s="123">
        <v>183976</v>
      </c>
      <c r="F13" s="123">
        <v>201951</v>
      </c>
      <c r="G13" s="123">
        <v>227919</v>
      </c>
      <c r="H13" s="123"/>
      <c r="I13" s="191" t="str">
        <f t="shared" si="0"/>
        <v/>
      </c>
      <c r="J13" s="184" t="str">
        <f t="shared" si="2"/>
        <v/>
      </c>
      <c r="K13" s="164" t="str">
        <f t="shared" si="3"/>
        <v/>
      </c>
      <c r="L13" s="171" t="str">
        <f t="shared" si="4"/>
        <v xml:space="preserve"> - - </v>
      </c>
      <c r="M13" s="97" t="str">
        <f t="shared" si="1"/>
        <v/>
      </c>
      <c r="N13" s="71"/>
      <c r="O13" s="100"/>
      <c r="P13" s="175"/>
      <c r="Q13" s="175"/>
    </row>
    <row r="14" spans="1:21" x14ac:dyDescent="0.2">
      <c r="A14" s="131" t="s">
        <v>144</v>
      </c>
      <c r="B14" s="110">
        <v>186846</v>
      </c>
      <c r="C14" s="109">
        <v>165288</v>
      </c>
      <c r="D14" s="109">
        <v>176445</v>
      </c>
      <c r="E14" s="123">
        <v>189448</v>
      </c>
      <c r="F14" s="123">
        <v>204386</v>
      </c>
      <c r="G14" s="123">
        <v>228910</v>
      </c>
      <c r="H14" s="123"/>
      <c r="I14" s="191" t="str">
        <f t="shared" si="0"/>
        <v/>
      </c>
      <c r="J14" s="184" t="str">
        <f t="shared" si="2"/>
        <v/>
      </c>
      <c r="K14" s="164" t="str">
        <f t="shared" si="3"/>
        <v/>
      </c>
      <c r="L14" s="171" t="str">
        <f t="shared" si="4"/>
        <v xml:space="preserve"> - - </v>
      </c>
      <c r="M14" s="97" t="str">
        <f t="shared" si="1"/>
        <v/>
      </c>
      <c r="N14" s="100"/>
      <c r="O14" s="100"/>
      <c r="P14" s="175"/>
      <c r="Q14" s="175"/>
    </row>
    <row r="15" spans="1:21" x14ac:dyDescent="0.2">
      <c r="A15" s="132" t="s">
        <v>145</v>
      </c>
      <c r="B15" s="111">
        <v>177363</v>
      </c>
      <c r="C15" s="112">
        <v>167109</v>
      </c>
      <c r="D15" s="112">
        <v>173383</v>
      </c>
      <c r="E15" s="124">
        <v>186216</v>
      </c>
      <c r="F15" s="124">
        <v>211560</v>
      </c>
      <c r="G15" s="124">
        <v>230446</v>
      </c>
      <c r="H15" s="124"/>
      <c r="I15" s="192" t="str">
        <f t="shared" si="0"/>
        <v/>
      </c>
      <c r="J15" s="185" t="str">
        <f t="shared" si="2"/>
        <v/>
      </c>
      <c r="K15" s="165" t="str">
        <f t="shared" si="3"/>
        <v/>
      </c>
      <c r="L15" s="172" t="str">
        <f t="shared" si="4"/>
        <v xml:space="preserve"> - - </v>
      </c>
      <c r="M15" s="98" t="str">
        <f t="shared" si="1"/>
        <v/>
      </c>
      <c r="N15" s="100"/>
      <c r="O15" s="100"/>
      <c r="P15" s="175"/>
      <c r="Q15" s="175"/>
    </row>
    <row r="16" spans="1:21" x14ac:dyDescent="0.2">
      <c r="A16" s="133" t="s">
        <v>132</v>
      </c>
      <c r="B16" s="103">
        <f t="shared" ref="B16:F16" si="5">SUM(B4:B15)</f>
        <v>2048693</v>
      </c>
      <c r="C16" s="103">
        <f t="shared" si="5"/>
        <v>2010508.47</v>
      </c>
      <c r="D16" s="103">
        <f t="shared" si="5"/>
        <v>2117774.42</v>
      </c>
      <c r="E16" s="103">
        <f t="shared" si="5"/>
        <v>2215187</v>
      </c>
      <c r="F16" s="137">
        <f t="shared" si="5"/>
        <v>2453351</v>
      </c>
      <c r="G16" s="137">
        <f t="shared" ref="G16:I16" si="6">SUM(G4:G15)</f>
        <v>2758683</v>
      </c>
      <c r="H16" s="137">
        <f t="shared" si="6"/>
        <v>1930317</v>
      </c>
      <c r="I16" s="193">
        <f t="shared" si="6"/>
        <v>78445</v>
      </c>
      <c r="J16" s="186"/>
      <c r="K16" s="166"/>
      <c r="L16" s="166"/>
      <c r="M16" s="104">
        <f t="shared" si="1"/>
        <v>0.6997241074817222</v>
      </c>
    </row>
    <row r="17" spans="1:13" ht="13.5" thickBot="1" x14ac:dyDescent="0.25">
      <c r="A17" s="134" t="s">
        <v>146</v>
      </c>
      <c r="B17" s="113">
        <v>129770</v>
      </c>
      <c r="C17" s="113"/>
      <c r="D17" s="114">
        <v>0</v>
      </c>
      <c r="E17" s="114">
        <v>0</v>
      </c>
      <c r="F17" s="125"/>
      <c r="G17" s="125"/>
      <c r="H17" s="125"/>
      <c r="I17" s="194"/>
      <c r="J17" s="187"/>
      <c r="K17" s="167"/>
      <c r="L17" s="167"/>
      <c r="M17" s="99"/>
    </row>
    <row r="18" spans="1:13" ht="16.5" customHeight="1" thickTop="1" x14ac:dyDescent="0.2">
      <c r="A18" s="135" t="s">
        <v>147</v>
      </c>
      <c r="B18" s="105">
        <f t="shared" ref="B18:F18" si="7">B16+B17</f>
        <v>2178463</v>
      </c>
      <c r="C18" s="105">
        <f t="shared" si="7"/>
        <v>2010508.47</v>
      </c>
      <c r="D18" s="105">
        <f t="shared" si="7"/>
        <v>2117774.42</v>
      </c>
      <c r="E18" s="105">
        <f t="shared" si="7"/>
        <v>2215187</v>
      </c>
      <c r="F18" s="126">
        <f t="shared" si="7"/>
        <v>2453351</v>
      </c>
      <c r="G18" s="126">
        <f t="shared" ref="G18:I18" si="8">G16+G17</f>
        <v>2758683</v>
      </c>
      <c r="H18" s="126">
        <f t="shared" si="8"/>
        <v>1930317</v>
      </c>
      <c r="I18" s="195">
        <f t="shared" si="8"/>
        <v>78445</v>
      </c>
      <c r="J18" s="188"/>
      <c r="K18" s="105"/>
      <c r="L18" s="105"/>
      <c r="M18" s="118">
        <f t="shared" si="1"/>
        <v>0.6997241074817222</v>
      </c>
    </row>
    <row r="21" spans="1:13" x14ac:dyDescent="0.2">
      <c r="A21" s="93"/>
      <c r="B21" s="93"/>
    </row>
    <row r="22" spans="1:13" x14ac:dyDescent="0.2">
      <c r="C22" s="93"/>
    </row>
    <row r="23" spans="1:13" x14ac:dyDescent="0.2">
      <c r="C23" s="93"/>
    </row>
    <row r="24" spans="1:13" x14ac:dyDescent="0.2">
      <c r="C24" s="93"/>
      <c r="D24" s="94"/>
    </row>
    <row r="25" spans="1:13" x14ac:dyDescent="0.2">
      <c r="B25" s="93"/>
    </row>
    <row r="45" spans="1:15" ht="15.75" x14ac:dyDescent="0.2">
      <c r="A45" s="176" t="s">
        <v>163</v>
      </c>
      <c r="B45" s="176"/>
      <c r="C45" s="176"/>
      <c r="D45" s="176"/>
      <c r="E45" s="177"/>
      <c r="F45" s="177"/>
      <c r="G45" s="177"/>
      <c r="H45" s="177"/>
      <c r="I45" s="177"/>
      <c r="J45" s="177"/>
      <c r="K45" s="178"/>
    </row>
    <row r="46" spans="1:15" ht="15.75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79"/>
    </row>
    <row r="47" spans="1:15" ht="48" x14ac:dyDescent="0.2">
      <c r="A47" s="127"/>
      <c r="B47" s="141" t="s">
        <v>133</v>
      </c>
      <c r="C47" s="141" t="s">
        <v>148</v>
      </c>
      <c r="D47" s="142" t="s">
        <v>149</v>
      </c>
      <c r="E47" s="142" t="s">
        <v>150</v>
      </c>
      <c r="F47" s="142" t="s">
        <v>154</v>
      </c>
      <c r="G47" s="142" t="s">
        <v>155</v>
      </c>
      <c r="H47" s="138" t="s">
        <v>158</v>
      </c>
      <c r="I47" s="138" t="s">
        <v>159</v>
      </c>
      <c r="J47" s="189" t="s">
        <v>153</v>
      </c>
      <c r="K47" s="196" t="s">
        <v>160</v>
      </c>
      <c r="L47" s="168" t="s">
        <v>161</v>
      </c>
      <c r="M47" s="169" t="s">
        <v>152</v>
      </c>
      <c r="N47" s="72"/>
      <c r="O47"/>
    </row>
    <row r="48" spans="1:15" x14ac:dyDescent="0.2">
      <c r="A48" s="128" t="s">
        <v>134</v>
      </c>
      <c r="B48" s="143">
        <v>236393</v>
      </c>
      <c r="C48" s="143">
        <v>244214</v>
      </c>
      <c r="D48" s="144">
        <v>251853</v>
      </c>
      <c r="E48" s="144">
        <v>243794</v>
      </c>
      <c r="F48" s="145">
        <v>263033</v>
      </c>
      <c r="G48" s="145">
        <v>296260</v>
      </c>
      <c r="H48" s="145">
        <v>306067</v>
      </c>
      <c r="I48" s="145">
        <v>309940</v>
      </c>
      <c r="J48" s="203">
        <f>IF(I48=0,"",I48-H48)</f>
        <v>3873</v>
      </c>
      <c r="K48" s="197">
        <f>H48</f>
        <v>306067</v>
      </c>
      <c r="L48" s="146">
        <f>I48</f>
        <v>309940</v>
      </c>
      <c r="M48" s="173">
        <f>IF(I48=0," - - ",L48-K48)</f>
        <v>3873</v>
      </c>
      <c r="N48" s="72"/>
      <c r="O48"/>
    </row>
    <row r="49" spans="1:15" x14ac:dyDescent="0.2">
      <c r="A49" s="129" t="s">
        <v>135</v>
      </c>
      <c r="B49" s="147">
        <v>203351</v>
      </c>
      <c r="C49" s="147">
        <v>171702</v>
      </c>
      <c r="D49" s="148">
        <v>210950</v>
      </c>
      <c r="E49" s="148">
        <v>211977</v>
      </c>
      <c r="F49" s="149">
        <v>230036</v>
      </c>
      <c r="G49" s="149">
        <v>250372</v>
      </c>
      <c r="H49" s="149">
        <v>258660</v>
      </c>
      <c r="I49" s="145">
        <v>273019</v>
      </c>
      <c r="J49" s="203">
        <f t="shared" ref="J49:J59" si="9">IF(I49=0,"",I49-H49)</f>
        <v>14359</v>
      </c>
      <c r="K49" s="197">
        <f>IF(I49=0,"",H49+K48)</f>
        <v>564727</v>
      </c>
      <c r="L49" s="146">
        <f>IF(I49=0,"",I49+L48)</f>
        <v>582959</v>
      </c>
      <c r="M49" s="173">
        <f t="shared" ref="M49:M59" si="10">IF(I49=0," - - ",L49-K49)</f>
        <v>18232</v>
      </c>
      <c r="N49" s="72"/>
      <c r="O49"/>
    </row>
    <row r="50" spans="1:15" x14ac:dyDescent="0.2">
      <c r="A50" s="129" t="s">
        <v>136</v>
      </c>
      <c r="B50" s="147">
        <v>165102</v>
      </c>
      <c r="C50" s="147">
        <v>172541.47</v>
      </c>
      <c r="D50" s="148">
        <v>182347.41999999998</v>
      </c>
      <c r="E50" s="148">
        <v>167516</v>
      </c>
      <c r="F50" s="149">
        <v>188629</v>
      </c>
      <c r="G50" s="149">
        <v>243286</v>
      </c>
      <c r="H50" s="149">
        <v>251339</v>
      </c>
      <c r="I50" s="145">
        <f>220553+21397</f>
        <v>241950</v>
      </c>
      <c r="J50" s="203">
        <f t="shared" si="9"/>
        <v>-9389</v>
      </c>
      <c r="K50" s="197">
        <f t="shared" ref="K50:K59" si="11">IF(I50=0,"",H50+K49)</f>
        <v>816066</v>
      </c>
      <c r="L50" s="146">
        <f t="shared" ref="L50:L59" si="12">IF(I50=0,"",I50+L49)</f>
        <v>824909</v>
      </c>
      <c r="M50" s="173">
        <f t="shared" si="10"/>
        <v>8843</v>
      </c>
      <c r="N50" s="72"/>
      <c r="O50"/>
    </row>
    <row r="51" spans="1:15" x14ac:dyDescent="0.2">
      <c r="A51" s="129" t="s">
        <v>137</v>
      </c>
      <c r="B51" s="147">
        <v>210041</v>
      </c>
      <c r="C51" s="147">
        <v>187344</v>
      </c>
      <c r="D51" s="148">
        <v>193697</v>
      </c>
      <c r="E51" s="148">
        <v>216649</v>
      </c>
      <c r="F51" s="149">
        <v>242091</v>
      </c>
      <c r="G51" s="149">
        <v>262444</v>
      </c>
      <c r="H51" s="149">
        <v>271131</v>
      </c>
      <c r="I51" s="145">
        <v>267627</v>
      </c>
      <c r="J51" s="203">
        <f t="shared" si="9"/>
        <v>-3504</v>
      </c>
      <c r="K51" s="197">
        <f t="shared" si="11"/>
        <v>1087197</v>
      </c>
      <c r="L51" s="146">
        <f t="shared" si="12"/>
        <v>1092536</v>
      </c>
      <c r="M51" s="173">
        <f t="shared" si="10"/>
        <v>5339</v>
      </c>
      <c r="N51" s="160"/>
      <c r="O51"/>
    </row>
    <row r="52" spans="1:15" x14ac:dyDescent="0.2">
      <c r="A52" s="129" t="s">
        <v>138</v>
      </c>
      <c r="B52" s="147">
        <v>78308</v>
      </c>
      <c r="C52" s="147">
        <v>165987</v>
      </c>
      <c r="D52" s="148">
        <v>126078</v>
      </c>
      <c r="E52" s="148">
        <v>113159</v>
      </c>
      <c r="F52" s="149">
        <v>148865</v>
      </c>
      <c r="G52" s="149">
        <v>115971</v>
      </c>
      <c r="H52" s="149">
        <v>119810</v>
      </c>
      <c r="I52" s="145">
        <v>125849</v>
      </c>
      <c r="J52" s="203">
        <f t="shared" si="9"/>
        <v>6039</v>
      </c>
      <c r="K52" s="197">
        <f t="shared" si="11"/>
        <v>1207007</v>
      </c>
      <c r="L52" s="150">
        <f t="shared" si="12"/>
        <v>1218385</v>
      </c>
      <c r="M52" s="173">
        <f t="shared" si="10"/>
        <v>11378</v>
      </c>
      <c r="N52" s="160"/>
      <c r="O52"/>
    </row>
    <row r="53" spans="1:15" x14ac:dyDescent="0.2">
      <c r="A53" s="129" t="s">
        <v>139</v>
      </c>
      <c r="B53" s="147">
        <v>65908</v>
      </c>
      <c r="C53" s="147">
        <v>50034</v>
      </c>
      <c r="D53" s="148">
        <v>107767</v>
      </c>
      <c r="E53" s="148">
        <v>127671</v>
      </c>
      <c r="F53" s="149">
        <v>123986</v>
      </c>
      <c r="G53" s="149">
        <v>205911</v>
      </c>
      <c r="H53" s="149">
        <v>212727</v>
      </c>
      <c r="I53" s="149">
        <v>199794</v>
      </c>
      <c r="J53" s="204">
        <f t="shared" si="9"/>
        <v>-12933</v>
      </c>
      <c r="K53" s="198">
        <f t="shared" si="11"/>
        <v>1419734</v>
      </c>
      <c r="L53" s="150">
        <f t="shared" si="12"/>
        <v>1418179</v>
      </c>
      <c r="M53" s="173">
        <f t="shared" si="10"/>
        <v>-1555</v>
      </c>
      <c r="N53" s="72"/>
      <c r="O53"/>
    </row>
    <row r="54" spans="1:15" x14ac:dyDescent="0.2">
      <c r="A54" s="130" t="s">
        <v>140</v>
      </c>
      <c r="B54" s="147">
        <v>179605</v>
      </c>
      <c r="C54" s="147">
        <v>174455</v>
      </c>
      <c r="D54" s="148">
        <v>171625</v>
      </c>
      <c r="E54" s="148">
        <v>197586</v>
      </c>
      <c r="F54" s="149">
        <v>218183</v>
      </c>
      <c r="G54" s="149">
        <v>244397</v>
      </c>
      <c r="H54" s="149">
        <v>252487</v>
      </c>
      <c r="I54" s="149">
        <v>256045</v>
      </c>
      <c r="J54" s="204">
        <f t="shared" si="9"/>
        <v>3558</v>
      </c>
      <c r="K54" s="198">
        <f t="shared" si="11"/>
        <v>1672221</v>
      </c>
      <c r="L54" s="150">
        <f t="shared" si="12"/>
        <v>1674224</v>
      </c>
      <c r="M54" s="173">
        <f t="shared" si="10"/>
        <v>2003</v>
      </c>
      <c r="N54" s="72"/>
      <c r="O54"/>
    </row>
    <row r="55" spans="1:15" x14ac:dyDescent="0.2">
      <c r="A55" s="131" t="s">
        <v>141</v>
      </c>
      <c r="B55" s="151">
        <v>185522</v>
      </c>
      <c r="C55" s="151">
        <v>174543</v>
      </c>
      <c r="D55" s="148">
        <v>176848</v>
      </c>
      <c r="E55" s="148">
        <v>194953</v>
      </c>
      <c r="F55" s="149">
        <v>218735</v>
      </c>
      <c r="G55" s="149">
        <v>233231</v>
      </c>
      <c r="H55" s="149">
        <v>240951</v>
      </c>
      <c r="I55" s="149">
        <v>256093</v>
      </c>
      <c r="J55" s="204">
        <f t="shared" si="9"/>
        <v>15142</v>
      </c>
      <c r="K55" s="198">
        <f t="shared" si="11"/>
        <v>1913172</v>
      </c>
      <c r="L55" s="150">
        <f t="shared" si="12"/>
        <v>1930317</v>
      </c>
      <c r="M55" s="173">
        <f t="shared" si="10"/>
        <v>17145</v>
      </c>
      <c r="N55" s="72"/>
      <c r="O55"/>
    </row>
    <row r="56" spans="1:15" x14ac:dyDescent="0.2">
      <c r="A56" s="131" t="s">
        <v>142</v>
      </c>
      <c r="B56" s="151">
        <v>176703</v>
      </c>
      <c r="C56" s="151">
        <v>166165</v>
      </c>
      <c r="D56" s="148">
        <v>174260</v>
      </c>
      <c r="E56" s="148">
        <v>182242</v>
      </c>
      <c r="F56" s="149">
        <v>201896</v>
      </c>
      <c r="G56" s="149">
        <v>219536</v>
      </c>
      <c r="H56" s="149">
        <v>226803</v>
      </c>
      <c r="I56" s="149"/>
      <c r="J56" s="204" t="str">
        <f t="shared" si="9"/>
        <v/>
      </c>
      <c r="K56" s="198" t="str">
        <f t="shared" si="11"/>
        <v/>
      </c>
      <c r="L56" s="150" t="str">
        <f t="shared" si="12"/>
        <v/>
      </c>
      <c r="M56" s="173" t="str">
        <f t="shared" si="10"/>
        <v xml:space="preserve"> - - </v>
      </c>
      <c r="N56" s="72"/>
      <c r="O56"/>
    </row>
    <row r="57" spans="1:15" x14ac:dyDescent="0.2">
      <c r="A57" s="131" t="s">
        <v>143</v>
      </c>
      <c r="B57" s="151">
        <v>183551</v>
      </c>
      <c r="C57" s="151">
        <v>171126</v>
      </c>
      <c r="D57" s="148">
        <v>172521</v>
      </c>
      <c r="E57" s="148">
        <v>183976</v>
      </c>
      <c r="F57" s="149">
        <v>201951</v>
      </c>
      <c r="G57" s="149">
        <v>227919</v>
      </c>
      <c r="H57" s="149">
        <v>235463</v>
      </c>
      <c r="I57" s="149"/>
      <c r="J57" s="204" t="str">
        <f t="shared" si="9"/>
        <v/>
      </c>
      <c r="K57" s="198" t="str">
        <f t="shared" si="11"/>
        <v/>
      </c>
      <c r="L57" s="150" t="str">
        <f t="shared" si="12"/>
        <v/>
      </c>
      <c r="M57" s="173" t="str">
        <f t="shared" si="10"/>
        <v xml:space="preserve"> - - </v>
      </c>
      <c r="N57" s="72"/>
      <c r="O57"/>
    </row>
    <row r="58" spans="1:15" x14ac:dyDescent="0.2">
      <c r="A58" s="131" t="s">
        <v>144</v>
      </c>
      <c r="B58" s="151">
        <v>186846</v>
      </c>
      <c r="C58" s="151">
        <v>165288</v>
      </c>
      <c r="D58" s="148">
        <v>176445</v>
      </c>
      <c r="E58" s="148">
        <v>189448</v>
      </c>
      <c r="F58" s="149">
        <v>204386</v>
      </c>
      <c r="G58" s="149">
        <v>228910</v>
      </c>
      <c r="H58" s="149">
        <v>236487</v>
      </c>
      <c r="I58" s="149"/>
      <c r="J58" s="204" t="str">
        <f t="shared" si="9"/>
        <v/>
      </c>
      <c r="K58" s="198" t="str">
        <f t="shared" si="11"/>
        <v/>
      </c>
      <c r="L58" s="150" t="str">
        <f t="shared" si="12"/>
        <v/>
      </c>
      <c r="M58" s="173" t="str">
        <f t="shared" si="10"/>
        <v xml:space="preserve"> - - </v>
      </c>
      <c r="N58" s="72"/>
      <c r="O58"/>
    </row>
    <row r="59" spans="1:15" x14ac:dyDescent="0.2">
      <c r="A59" s="132" t="s">
        <v>145</v>
      </c>
      <c r="B59" s="152">
        <v>177363</v>
      </c>
      <c r="C59" s="152">
        <v>167109</v>
      </c>
      <c r="D59" s="153">
        <v>173383</v>
      </c>
      <c r="E59" s="153">
        <v>186216</v>
      </c>
      <c r="F59" s="154">
        <v>211560</v>
      </c>
      <c r="G59" s="154">
        <v>230446</v>
      </c>
      <c r="H59" s="154">
        <v>238075</v>
      </c>
      <c r="I59" s="149"/>
      <c r="J59" s="205" t="str">
        <f t="shared" si="9"/>
        <v/>
      </c>
      <c r="K59" s="199" t="str">
        <f t="shared" si="11"/>
        <v/>
      </c>
      <c r="L59" s="155" t="str">
        <f t="shared" si="12"/>
        <v/>
      </c>
      <c r="M59" s="173" t="str">
        <f t="shared" si="10"/>
        <v xml:space="preserve"> - - </v>
      </c>
      <c r="N59" s="72"/>
      <c r="O59"/>
    </row>
    <row r="60" spans="1:15" x14ac:dyDescent="0.2">
      <c r="A60" s="133" t="s">
        <v>132</v>
      </c>
      <c r="B60" s="103">
        <f t="shared" ref="B60:F60" si="13">SUM(B48:B59)</f>
        <v>2048693</v>
      </c>
      <c r="C60" s="103">
        <f t="shared" si="13"/>
        <v>2010508.47</v>
      </c>
      <c r="D60" s="103">
        <f t="shared" si="13"/>
        <v>2117774.42</v>
      </c>
      <c r="E60" s="103">
        <f t="shared" si="13"/>
        <v>2215187</v>
      </c>
      <c r="F60" s="137">
        <f t="shared" si="13"/>
        <v>2453351</v>
      </c>
      <c r="G60" s="137">
        <f t="shared" ref="G60" si="14">SUM(G48:G59)</f>
        <v>2758683</v>
      </c>
      <c r="H60" s="137">
        <f t="shared" ref="H60:J60" si="15">SUM(H48:H59)</f>
        <v>2850000</v>
      </c>
      <c r="I60" s="137">
        <f t="shared" si="15"/>
        <v>1930317</v>
      </c>
      <c r="J60" s="206">
        <f t="shared" si="15"/>
        <v>17145</v>
      </c>
      <c r="K60" s="200"/>
      <c r="L60" s="139"/>
      <c r="M60" s="139"/>
      <c r="N60" s="72"/>
      <c r="O60"/>
    </row>
    <row r="61" spans="1:15" ht="13.5" thickBot="1" x14ac:dyDescent="0.25">
      <c r="A61" s="134" t="s">
        <v>146</v>
      </c>
      <c r="B61" s="156">
        <v>129770</v>
      </c>
      <c r="C61" s="156"/>
      <c r="D61" s="157">
        <v>0</v>
      </c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207"/>
      <c r="K61" s="201"/>
      <c r="L61" s="159"/>
      <c r="M61" s="159"/>
      <c r="N61" s="72"/>
      <c r="O61"/>
    </row>
    <row r="62" spans="1:15" ht="13.5" thickTop="1" x14ac:dyDescent="0.2">
      <c r="A62" s="135" t="s">
        <v>147</v>
      </c>
      <c r="B62" s="105">
        <f t="shared" ref="B62:G62" si="16">B60+B61</f>
        <v>2178463</v>
      </c>
      <c r="C62" s="105">
        <f t="shared" si="16"/>
        <v>2010508.47</v>
      </c>
      <c r="D62" s="105">
        <f t="shared" si="16"/>
        <v>2117774.42</v>
      </c>
      <c r="E62" s="105">
        <f t="shared" si="16"/>
        <v>2215187</v>
      </c>
      <c r="F62" s="126">
        <f t="shared" si="16"/>
        <v>2453351</v>
      </c>
      <c r="G62" s="126">
        <f t="shared" si="16"/>
        <v>2758683</v>
      </c>
      <c r="H62" s="126">
        <f t="shared" ref="H62:J62" si="17">H60+H61</f>
        <v>2850000</v>
      </c>
      <c r="I62" s="126">
        <f t="shared" si="17"/>
        <v>1930317</v>
      </c>
      <c r="J62" s="195">
        <f t="shared" si="17"/>
        <v>17145</v>
      </c>
      <c r="K62" s="202"/>
      <c r="L62" s="140"/>
      <c r="M62" s="140"/>
      <c r="N62" s="72"/>
      <c r="O62"/>
    </row>
    <row r="64" spans="1:15" x14ac:dyDescent="0.2">
      <c r="A64" s="208" t="s">
        <v>164</v>
      </c>
      <c r="H64" s="160"/>
    </row>
    <row r="65" spans="8:8" x14ac:dyDescent="0.2">
      <c r="H65" s="160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2.75" x14ac:dyDescent="0.2"/>
  <cols>
    <col min="1" max="1" width="9.140625" style="102"/>
    <col min="2" max="2" width="15.42578125" style="102" bestFit="1" customWidth="1"/>
    <col min="3" max="3" width="9.140625" style="102"/>
    <col min="4" max="4" width="15.42578125" style="102" bestFit="1" customWidth="1"/>
    <col min="5" max="5" width="9.140625" style="102"/>
    <col min="6" max="6" width="13.85546875" style="102" bestFit="1" customWidth="1"/>
    <col min="7" max="9" width="9.140625" style="102"/>
    <col min="10" max="10" width="15.42578125" style="102" bestFit="1" customWidth="1"/>
    <col min="11" max="16384" width="9.140625" style="102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Rekapitulácia Zaloha</vt:lpstr>
      <vt:lpstr>Vývoj podielových daní</vt:lpstr>
      <vt:lpstr>Hárok1</vt:lpstr>
      <vt:lpstr>Hárok2</vt:lpstr>
    </vt:vector>
  </TitlesOfParts>
  <Company>Mesto Stará Turá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Iveta Petrovičová</dc:creator>
  <cp:lastModifiedBy>Mgr. Soňa Krištofíková</cp:lastModifiedBy>
  <cp:lastPrinted>2017-04-27T07:57:11Z</cp:lastPrinted>
  <dcterms:created xsi:type="dcterms:W3CDTF">2008-12-04T17:20:29Z</dcterms:created>
  <dcterms:modified xsi:type="dcterms:W3CDTF">2017-08-24T08:31:56Z</dcterms:modified>
</cp:coreProperties>
</file>